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3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4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5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6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ctcloud-my.sharepoint.com/personal/01414761_wf_uct_ac_za/Documents/Documents/SARIMA/TTO Survey 3/Benchmarking/"/>
    </mc:Choice>
  </mc:AlternateContent>
  <xr:revisionPtr revIDLastSave="945" documentId="8_{58331C54-329C-45DC-A9F0-609D7253B03D}" xr6:coauthVersionLast="47" xr6:coauthVersionMax="47" xr10:uidLastSave="{52978DED-31C5-451E-931F-909B8ED0E84F}"/>
  <bookViews>
    <workbookView minimized="1" xWindow="29730" yWindow="1065" windowWidth="25440" windowHeight="13230" tabRatio="1000" activeTab="4" xr2:uid="{6A21ED9B-23C6-4FFD-B792-8661466AA8CA}"/>
  </bookViews>
  <sheets>
    <sheet name="GERD as % GDP and PCT per GDPbn" sheetId="3" r:id="rId1"/>
    <sheet name="Invention Disclosures" sheetId="6" r:id="rId2"/>
    <sheet name="Patent Applications" sheetId="5" r:id="rId3"/>
    <sheet name="LOAs" sheetId="4" r:id="rId4"/>
    <sheet name="Spin-off Companies" sheetId="7" r:id="rId5"/>
    <sheet name="Benchmarking Data" sheetId="1" r:id="rId6"/>
    <sheet name="PPP" sheetId="2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49" i="1" l="1"/>
  <c r="C64" i="7"/>
  <c r="D64" i="7"/>
  <c r="E64" i="7"/>
  <c r="F64" i="7"/>
  <c r="C65" i="7"/>
  <c r="D65" i="7"/>
  <c r="E65" i="7"/>
  <c r="F65" i="7"/>
  <c r="C66" i="7"/>
  <c r="D66" i="7"/>
  <c r="E66" i="7"/>
  <c r="F66" i="7"/>
  <c r="C67" i="7"/>
  <c r="C68" i="7"/>
  <c r="D68" i="7"/>
  <c r="E68" i="7"/>
  <c r="F68" i="7"/>
  <c r="C69" i="7"/>
  <c r="D69" i="7"/>
  <c r="E69" i="7"/>
  <c r="F69" i="7"/>
  <c r="C70" i="7"/>
  <c r="D70" i="7"/>
  <c r="E70" i="7"/>
  <c r="F70" i="7"/>
  <c r="E63" i="7"/>
  <c r="D63" i="7"/>
  <c r="C63" i="7"/>
  <c r="B70" i="7"/>
  <c r="B66" i="7"/>
  <c r="M44" i="7"/>
  <c r="M57" i="7" s="1"/>
  <c r="K44" i="7"/>
  <c r="K57" i="7" s="1"/>
  <c r="I44" i="7"/>
  <c r="I57" i="7" s="1"/>
  <c r="G44" i="7"/>
  <c r="D44" i="7"/>
  <c r="M43" i="7"/>
  <c r="K43" i="7"/>
  <c r="I43" i="7"/>
  <c r="G43" i="7"/>
  <c r="D43" i="7"/>
  <c r="M42" i="7"/>
  <c r="M56" i="7" s="1"/>
  <c r="K42" i="7"/>
  <c r="I42" i="7"/>
  <c r="G42" i="7"/>
  <c r="G56" i="7" s="1"/>
  <c r="D42" i="7"/>
  <c r="M41" i="7"/>
  <c r="M55" i="7" s="1"/>
  <c r="K41" i="7"/>
  <c r="K55" i="7" s="1"/>
  <c r="I41" i="7"/>
  <c r="I55" i="7" s="1"/>
  <c r="G41" i="7"/>
  <c r="G55" i="7" s="1"/>
  <c r="D41" i="7"/>
  <c r="M40" i="7"/>
  <c r="K40" i="7"/>
  <c r="K54" i="7" s="1"/>
  <c r="I40" i="7"/>
  <c r="G40" i="7"/>
  <c r="G54" i="7" s="1"/>
  <c r="D40" i="7"/>
  <c r="D54" i="7" s="1"/>
  <c r="B67" i="7" s="1"/>
  <c r="M39" i="7"/>
  <c r="M53" i="7" s="1"/>
  <c r="K39" i="7"/>
  <c r="K53" i="7" s="1"/>
  <c r="I39" i="7"/>
  <c r="G39" i="7"/>
  <c r="D39" i="7"/>
  <c r="D53" i="7" s="1"/>
  <c r="M38" i="7"/>
  <c r="K38" i="7"/>
  <c r="K52" i="7" s="1"/>
  <c r="I38" i="7"/>
  <c r="I52" i="7" s="1"/>
  <c r="G38" i="7"/>
  <c r="G52" i="7" s="1"/>
  <c r="D38" i="7"/>
  <c r="M37" i="7"/>
  <c r="K37" i="7"/>
  <c r="I37" i="7"/>
  <c r="I51" i="7" s="1"/>
  <c r="G37" i="7"/>
  <c r="D37" i="7"/>
  <c r="D51" i="7" s="1"/>
  <c r="B64" i="7" s="1"/>
  <c r="M36" i="7"/>
  <c r="M50" i="7" s="1"/>
  <c r="K36" i="7"/>
  <c r="K50" i="7" s="1"/>
  <c r="I36" i="7"/>
  <c r="G36" i="7"/>
  <c r="D36" i="7"/>
  <c r="E29" i="7"/>
  <c r="E28" i="7"/>
  <c r="E27" i="7"/>
  <c r="E26" i="7"/>
  <c r="E25" i="7"/>
  <c r="E24" i="7"/>
  <c r="E23" i="7"/>
  <c r="E22" i="7"/>
  <c r="C22" i="7"/>
  <c r="B67" i="4"/>
  <c r="C67" i="4"/>
  <c r="E68" i="4"/>
  <c r="F68" i="4"/>
  <c r="B69" i="4"/>
  <c r="D70" i="4"/>
  <c r="F71" i="4"/>
  <c r="D65" i="4"/>
  <c r="B75" i="5"/>
  <c r="C75" i="5"/>
  <c r="D75" i="5"/>
  <c r="E75" i="5"/>
  <c r="F75" i="5"/>
  <c r="B76" i="5"/>
  <c r="C76" i="5"/>
  <c r="D76" i="5"/>
  <c r="E76" i="5"/>
  <c r="F76" i="5"/>
  <c r="B77" i="5"/>
  <c r="C77" i="5"/>
  <c r="D77" i="5"/>
  <c r="E77" i="5"/>
  <c r="F77" i="5"/>
  <c r="B78" i="5"/>
  <c r="C78" i="5"/>
  <c r="B79" i="5"/>
  <c r="C79" i="5"/>
  <c r="D79" i="5"/>
  <c r="E79" i="5"/>
  <c r="F79" i="5"/>
  <c r="B80" i="5"/>
  <c r="C80" i="5"/>
  <c r="D80" i="5"/>
  <c r="E80" i="5"/>
  <c r="F80" i="5"/>
  <c r="B81" i="5"/>
  <c r="C81" i="5"/>
  <c r="D81" i="5"/>
  <c r="E81" i="5"/>
  <c r="F81" i="5"/>
  <c r="E74" i="5"/>
  <c r="D74" i="5"/>
  <c r="C74" i="5"/>
  <c r="B74" i="5"/>
  <c r="D64" i="6"/>
  <c r="E64" i="6"/>
  <c r="F64" i="6"/>
  <c r="D65" i="6"/>
  <c r="E65" i="6"/>
  <c r="F65" i="6"/>
  <c r="D66" i="6"/>
  <c r="E66" i="6"/>
  <c r="F66" i="6"/>
  <c r="D68" i="6"/>
  <c r="E68" i="6"/>
  <c r="F68" i="6"/>
  <c r="D69" i="6"/>
  <c r="E69" i="6"/>
  <c r="F69" i="6"/>
  <c r="D70" i="6"/>
  <c r="E70" i="6"/>
  <c r="F70" i="6"/>
  <c r="E63" i="6"/>
  <c r="D63" i="6"/>
  <c r="C64" i="6"/>
  <c r="C65" i="6"/>
  <c r="C66" i="6"/>
  <c r="C67" i="6"/>
  <c r="C68" i="6"/>
  <c r="C69" i="6"/>
  <c r="C70" i="6"/>
  <c r="C63" i="6"/>
  <c r="B64" i="6"/>
  <c r="B65" i="6"/>
  <c r="B66" i="6"/>
  <c r="B67" i="6"/>
  <c r="B68" i="6"/>
  <c r="B69" i="6"/>
  <c r="B70" i="6"/>
  <c r="B63" i="6"/>
  <c r="L52" i="6"/>
  <c r="J52" i="6"/>
  <c r="H52" i="6"/>
  <c r="F52" i="6"/>
  <c r="C52" i="6"/>
  <c r="M44" i="6"/>
  <c r="K44" i="6"/>
  <c r="I44" i="6"/>
  <c r="I56" i="6" s="1"/>
  <c r="G44" i="6"/>
  <c r="D44" i="6"/>
  <c r="M43" i="6"/>
  <c r="K43" i="6"/>
  <c r="I43" i="6"/>
  <c r="G43" i="6"/>
  <c r="D43" i="6"/>
  <c r="M42" i="6"/>
  <c r="M55" i="6" s="1"/>
  <c r="K42" i="6"/>
  <c r="I42" i="6"/>
  <c r="G42" i="6"/>
  <c r="D42" i="6"/>
  <c r="M41" i="6"/>
  <c r="M54" i="6" s="1"/>
  <c r="K41" i="6"/>
  <c r="I41" i="6"/>
  <c r="G41" i="6"/>
  <c r="G54" i="6" s="1"/>
  <c r="D41" i="6"/>
  <c r="M40" i="6"/>
  <c r="K40" i="6"/>
  <c r="I40" i="6"/>
  <c r="G40" i="6"/>
  <c r="G53" i="6" s="1"/>
  <c r="D40" i="6"/>
  <c r="M39" i="6"/>
  <c r="K39" i="6"/>
  <c r="I39" i="6"/>
  <c r="G39" i="6"/>
  <c r="D39" i="6"/>
  <c r="M38" i="6"/>
  <c r="K38" i="6"/>
  <c r="I38" i="6"/>
  <c r="G38" i="6"/>
  <c r="D38" i="6"/>
  <c r="D51" i="6" s="1"/>
  <c r="M37" i="6"/>
  <c r="K37" i="6"/>
  <c r="I37" i="6"/>
  <c r="G37" i="6"/>
  <c r="D37" i="6"/>
  <c r="M36" i="6"/>
  <c r="K36" i="6"/>
  <c r="I36" i="6"/>
  <c r="I49" i="6" s="1"/>
  <c r="G36" i="6"/>
  <c r="D36" i="6"/>
  <c r="E29" i="6"/>
  <c r="E28" i="6"/>
  <c r="E27" i="6"/>
  <c r="E26" i="6"/>
  <c r="E25" i="6"/>
  <c r="E24" i="6"/>
  <c r="E23" i="6"/>
  <c r="E22" i="6"/>
  <c r="C22" i="6"/>
  <c r="M67" i="5"/>
  <c r="L52" i="5"/>
  <c r="J52" i="5"/>
  <c r="H52" i="5"/>
  <c r="F52" i="5"/>
  <c r="C52" i="5"/>
  <c r="M44" i="5"/>
  <c r="M57" i="5" s="1"/>
  <c r="K44" i="5"/>
  <c r="I44" i="5"/>
  <c r="G44" i="5"/>
  <c r="D44" i="5"/>
  <c r="M43" i="5"/>
  <c r="K43" i="5"/>
  <c r="I43" i="5"/>
  <c r="I56" i="5" s="1"/>
  <c r="G43" i="5"/>
  <c r="G56" i="5" s="1"/>
  <c r="D43" i="5"/>
  <c r="M42" i="5"/>
  <c r="K42" i="5"/>
  <c r="I42" i="5"/>
  <c r="G42" i="5"/>
  <c r="G69" i="5" s="1"/>
  <c r="D42" i="5"/>
  <c r="D69" i="5" s="1"/>
  <c r="M41" i="5"/>
  <c r="M68" i="5" s="1"/>
  <c r="K41" i="5"/>
  <c r="K54" i="5" s="1"/>
  <c r="I41" i="5"/>
  <c r="G41" i="5"/>
  <c r="D41" i="5"/>
  <c r="M40" i="5"/>
  <c r="K40" i="5"/>
  <c r="K67" i="5" s="1"/>
  <c r="I40" i="5"/>
  <c r="I67" i="5" s="1"/>
  <c r="G40" i="5"/>
  <c r="G67" i="5" s="1"/>
  <c r="D40" i="5"/>
  <c r="D53" i="5" s="1"/>
  <c r="M39" i="5"/>
  <c r="K39" i="5"/>
  <c r="I39" i="5"/>
  <c r="G39" i="5"/>
  <c r="D39" i="5"/>
  <c r="D66" i="5" s="1"/>
  <c r="M38" i="5"/>
  <c r="M65" i="5" s="1"/>
  <c r="K38" i="5"/>
  <c r="K65" i="5" s="1"/>
  <c r="I38" i="5"/>
  <c r="I51" i="5" s="1"/>
  <c r="G38" i="5"/>
  <c r="D38" i="5"/>
  <c r="M37" i="5"/>
  <c r="M50" i="5" s="1"/>
  <c r="K37" i="5"/>
  <c r="K64" i="5" s="1"/>
  <c r="I37" i="5"/>
  <c r="I64" i="5" s="1"/>
  <c r="G37" i="5"/>
  <c r="G64" i="5" s="1"/>
  <c r="D37" i="5"/>
  <c r="D64" i="5" s="1"/>
  <c r="M36" i="5"/>
  <c r="M49" i="5" s="1"/>
  <c r="K36" i="5"/>
  <c r="I36" i="5"/>
  <c r="G36" i="5"/>
  <c r="G49" i="5" s="1"/>
  <c r="D36" i="5"/>
  <c r="D49" i="5" s="1"/>
  <c r="E29" i="5"/>
  <c r="E28" i="5"/>
  <c r="E27" i="5"/>
  <c r="E26" i="5"/>
  <c r="E25" i="5"/>
  <c r="E24" i="5"/>
  <c r="E23" i="5"/>
  <c r="E22" i="5"/>
  <c r="C22" i="5"/>
  <c r="K58" i="4"/>
  <c r="E72" i="4" s="1"/>
  <c r="F50" i="4"/>
  <c r="C50" i="4"/>
  <c r="M44" i="4"/>
  <c r="K44" i="4"/>
  <c r="I44" i="4"/>
  <c r="G44" i="4"/>
  <c r="D44" i="4"/>
  <c r="M43" i="4"/>
  <c r="M57" i="4" s="1"/>
  <c r="K43" i="4"/>
  <c r="K57" i="4" s="1"/>
  <c r="I43" i="4"/>
  <c r="G43" i="4"/>
  <c r="G57" i="4" s="1"/>
  <c r="D43" i="4"/>
  <c r="M42" i="4"/>
  <c r="M56" i="4" s="1"/>
  <c r="K42" i="4"/>
  <c r="K56" i="4" s="1"/>
  <c r="E71" i="4" s="1"/>
  <c r="I42" i="4"/>
  <c r="G42" i="4"/>
  <c r="D42" i="4"/>
  <c r="D56" i="4" s="1"/>
  <c r="B71" i="4" s="1"/>
  <c r="M41" i="4"/>
  <c r="K41" i="4"/>
  <c r="I41" i="4"/>
  <c r="I55" i="4" s="1"/>
  <c r="G41" i="4"/>
  <c r="D41" i="4"/>
  <c r="M40" i="4"/>
  <c r="K40" i="4"/>
  <c r="I40" i="4"/>
  <c r="I54" i="4" s="1"/>
  <c r="G40" i="4"/>
  <c r="D40" i="4"/>
  <c r="D54" i="4" s="1"/>
  <c r="M39" i="4"/>
  <c r="M53" i="4" s="1"/>
  <c r="K39" i="4"/>
  <c r="K53" i="4" s="1"/>
  <c r="I39" i="4"/>
  <c r="G39" i="4"/>
  <c r="D39" i="4"/>
  <c r="M38" i="4"/>
  <c r="M52" i="4" s="1"/>
  <c r="F67" i="4" s="1"/>
  <c r="K38" i="4"/>
  <c r="I38" i="4"/>
  <c r="G38" i="4"/>
  <c r="G52" i="4" s="1"/>
  <c r="D38" i="4"/>
  <c r="D52" i="4" s="1"/>
  <c r="M37" i="4"/>
  <c r="K37" i="4"/>
  <c r="I37" i="4"/>
  <c r="I51" i="4" s="1"/>
  <c r="D66" i="4" s="1"/>
  <c r="G37" i="4"/>
  <c r="G51" i="4" s="1"/>
  <c r="C66" i="4" s="1"/>
  <c r="D37" i="4"/>
  <c r="M36" i="4"/>
  <c r="M50" i="4" s="1"/>
  <c r="K36" i="4"/>
  <c r="I36" i="4"/>
  <c r="I50" i="4" s="1"/>
  <c r="G36" i="4"/>
  <c r="D36" i="4"/>
  <c r="E29" i="4"/>
  <c r="E28" i="4"/>
  <c r="E27" i="4"/>
  <c r="E26" i="4"/>
  <c r="E25" i="4"/>
  <c r="E24" i="4"/>
  <c r="E23" i="4"/>
  <c r="E22" i="4"/>
  <c r="C22" i="4"/>
  <c r="M97" i="1"/>
  <c r="I91" i="1"/>
  <c r="G97" i="1"/>
  <c r="D95" i="1"/>
  <c r="M79" i="1"/>
  <c r="K79" i="1"/>
  <c r="K82" i="1"/>
  <c r="I79" i="1"/>
  <c r="I82" i="1"/>
  <c r="G83" i="1"/>
  <c r="D84" i="1"/>
  <c r="D70" i="1"/>
  <c r="M65" i="1"/>
  <c r="I50" i="1"/>
  <c r="I53" i="1"/>
  <c r="K51" i="1"/>
  <c r="K54" i="1"/>
  <c r="M54" i="1"/>
  <c r="I49" i="1"/>
  <c r="D56" i="1"/>
  <c r="L37" i="1"/>
  <c r="M77" i="1" s="1"/>
  <c r="L38" i="1"/>
  <c r="M91" i="1" s="1"/>
  <c r="L39" i="1"/>
  <c r="M66" i="1" s="1"/>
  <c r="L40" i="1"/>
  <c r="M67" i="1" s="1"/>
  <c r="L41" i="1"/>
  <c r="M68" i="1" s="1"/>
  <c r="L42" i="1"/>
  <c r="M95" i="1" s="1"/>
  <c r="L43" i="1"/>
  <c r="M56" i="1" s="1"/>
  <c r="L44" i="1"/>
  <c r="M57" i="1" s="1"/>
  <c r="L36" i="1"/>
  <c r="M76" i="1" s="1"/>
  <c r="J37" i="1"/>
  <c r="K77" i="1" s="1"/>
  <c r="J38" i="1"/>
  <c r="K78" i="1" s="1"/>
  <c r="J39" i="1"/>
  <c r="K66" i="1" s="1"/>
  <c r="J40" i="1"/>
  <c r="K67" i="1" s="1"/>
  <c r="J41" i="1"/>
  <c r="K94" i="1" s="1"/>
  <c r="J42" i="1"/>
  <c r="K95" i="1" s="1"/>
  <c r="J43" i="1"/>
  <c r="K56" i="1" s="1"/>
  <c r="J44" i="1"/>
  <c r="K84" i="1" s="1"/>
  <c r="J36" i="1"/>
  <c r="K63" i="1" s="1"/>
  <c r="H37" i="1"/>
  <c r="I64" i="1" s="1"/>
  <c r="H38" i="1"/>
  <c r="I65" i="1" s="1"/>
  <c r="H39" i="1"/>
  <c r="I92" i="1" s="1"/>
  <c r="H40" i="1"/>
  <c r="I93" i="1" s="1"/>
  <c r="H41" i="1"/>
  <c r="I94" i="1" s="1"/>
  <c r="H42" i="1"/>
  <c r="I95" i="1" s="1"/>
  <c r="H43" i="1"/>
  <c r="I83" i="1" s="1"/>
  <c r="H44" i="1"/>
  <c r="I71" i="1" s="1"/>
  <c r="H36" i="1"/>
  <c r="I63" i="1" s="1"/>
  <c r="F37" i="1"/>
  <c r="G50" i="1" s="1"/>
  <c r="F38" i="1"/>
  <c r="G65" i="1" s="1"/>
  <c r="F39" i="1"/>
  <c r="G92" i="1" s="1"/>
  <c r="F40" i="1"/>
  <c r="G93" i="1" s="1"/>
  <c r="F41" i="1"/>
  <c r="G94" i="1" s="1"/>
  <c r="F42" i="1"/>
  <c r="G82" i="1" s="1"/>
  <c r="F43" i="1"/>
  <c r="G56" i="1" s="1"/>
  <c r="F44" i="1"/>
  <c r="G71" i="1" s="1"/>
  <c r="F36" i="1"/>
  <c r="G63" i="1" s="1"/>
  <c r="D37" i="1"/>
  <c r="D90" i="1" s="1"/>
  <c r="D38" i="1"/>
  <c r="D91" i="1" s="1"/>
  <c r="D39" i="1"/>
  <c r="D92" i="1" s="1"/>
  <c r="D40" i="1"/>
  <c r="D67" i="1" s="1"/>
  <c r="D41" i="1"/>
  <c r="D81" i="1" s="1"/>
  <c r="D42" i="1"/>
  <c r="D69" i="1" s="1"/>
  <c r="D43" i="1"/>
  <c r="D83" i="1" s="1"/>
  <c r="D44" i="1"/>
  <c r="D71" i="1" s="1"/>
  <c r="D36" i="1"/>
  <c r="D89" i="1" s="1"/>
  <c r="E5" i="3"/>
  <c r="E6" i="3"/>
  <c r="E7" i="3"/>
  <c r="E8" i="3"/>
  <c r="E9" i="3"/>
  <c r="E10" i="3"/>
  <c r="E11" i="3"/>
  <c r="E4" i="3"/>
  <c r="P11" i="3"/>
  <c r="B11" i="3"/>
  <c r="P10" i="3"/>
  <c r="B10" i="3"/>
  <c r="P9" i="3"/>
  <c r="B9" i="3"/>
  <c r="P8" i="3"/>
  <c r="B8" i="3"/>
  <c r="B7" i="3"/>
  <c r="B6" i="3"/>
  <c r="B5" i="3"/>
  <c r="B4" i="3"/>
  <c r="E23" i="1"/>
  <c r="E24" i="1"/>
  <c r="E25" i="1"/>
  <c r="E26" i="1"/>
  <c r="E27" i="1"/>
  <c r="E28" i="1"/>
  <c r="E29" i="1"/>
  <c r="E22" i="1"/>
  <c r="C22" i="1"/>
  <c r="L52" i="1"/>
  <c r="M52" i="1" s="1"/>
  <c r="J52" i="1"/>
  <c r="K52" i="1" s="1"/>
  <c r="H52" i="1"/>
  <c r="I52" i="1" s="1"/>
  <c r="F52" i="1"/>
  <c r="G52" i="1" s="1"/>
  <c r="C52" i="1"/>
  <c r="D52" i="1" s="1"/>
  <c r="F76" i="1"/>
  <c r="G76" i="1" s="1"/>
  <c r="C76" i="1"/>
  <c r="D76" i="1" s="1"/>
  <c r="D50" i="1" l="1"/>
  <c r="M51" i="1"/>
  <c r="I55" i="1"/>
  <c r="K65" i="1"/>
  <c r="D65" i="1"/>
  <c r="D77" i="1"/>
  <c r="I76" i="1"/>
  <c r="K76" i="1"/>
  <c r="M84" i="1"/>
  <c r="D97" i="1"/>
  <c r="G90" i="1"/>
  <c r="K91" i="1"/>
  <c r="D80" i="1"/>
  <c r="G49" i="1"/>
  <c r="K55" i="1"/>
  <c r="I54" i="1"/>
  <c r="K64" i="1"/>
  <c r="D64" i="1"/>
  <c r="G84" i="1"/>
  <c r="I84" i="1"/>
  <c r="K83" i="1"/>
  <c r="M83" i="1"/>
  <c r="D96" i="1"/>
  <c r="I97" i="1"/>
  <c r="K90" i="1"/>
  <c r="K49" i="1"/>
  <c r="K53" i="1"/>
  <c r="D63" i="1"/>
  <c r="G81" i="1"/>
  <c r="I81" i="1"/>
  <c r="K81" i="1"/>
  <c r="M81" i="1"/>
  <c r="I90" i="1"/>
  <c r="M94" i="1"/>
  <c r="M82" i="1"/>
  <c r="D57" i="1"/>
  <c r="M55" i="1"/>
  <c r="I51" i="1"/>
  <c r="D82" i="1"/>
  <c r="G80" i="1"/>
  <c r="I80" i="1"/>
  <c r="K80" i="1"/>
  <c r="M80" i="1"/>
  <c r="G89" i="1"/>
  <c r="K89" i="1"/>
  <c r="I89" i="1"/>
  <c r="G79" i="1"/>
  <c r="D55" i="1"/>
  <c r="M53" i="1"/>
  <c r="K50" i="1"/>
  <c r="G70" i="1"/>
  <c r="D79" i="1"/>
  <c r="G78" i="1"/>
  <c r="I78" i="1"/>
  <c r="M78" i="1"/>
  <c r="G96" i="1"/>
  <c r="K93" i="1"/>
  <c r="D51" i="1"/>
  <c r="I57" i="1"/>
  <c r="D66" i="1"/>
  <c r="D78" i="1"/>
  <c r="G77" i="1"/>
  <c r="I77" i="1"/>
  <c r="G91" i="1"/>
  <c r="K92" i="1"/>
  <c r="M93" i="1"/>
  <c r="M92" i="1"/>
  <c r="M90" i="1"/>
  <c r="I70" i="1"/>
  <c r="I69" i="1"/>
  <c r="M71" i="1"/>
  <c r="I67" i="1"/>
  <c r="M70" i="1"/>
  <c r="G51" i="1"/>
  <c r="K97" i="1"/>
  <c r="M49" i="1"/>
  <c r="D93" i="1"/>
  <c r="G64" i="1"/>
  <c r="D68" i="1"/>
  <c r="M96" i="1"/>
  <c r="G55" i="1"/>
  <c r="G54" i="1"/>
  <c r="G69" i="1"/>
  <c r="M63" i="1"/>
  <c r="M64" i="1"/>
  <c r="G53" i="1"/>
  <c r="G68" i="1"/>
  <c r="I68" i="1"/>
  <c r="K71" i="1"/>
  <c r="G67" i="1"/>
  <c r="K70" i="1"/>
  <c r="I96" i="1"/>
  <c r="G66" i="1"/>
  <c r="I66" i="1"/>
  <c r="K69" i="1"/>
  <c r="M69" i="1"/>
  <c r="D94" i="1"/>
  <c r="G95" i="1"/>
  <c r="M89" i="1"/>
  <c r="D54" i="1"/>
  <c r="M50" i="1"/>
  <c r="K68" i="1"/>
  <c r="K96" i="1"/>
  <c r="D53" i="1"/>
  <c r="K57" i="1"/>
  <c r="G57" i="1"/>
  <c r="I56" i="1"/>
  <c r="G51" i="7"/>
  <c r="M52" i="7"/>
  <c r="I54" i="7"/>
  <c r="D56" i="7"/>
  <c r="B69" i="7" s="1"/>
  <c r="D57" i="7"/>
  <c r="G50" i="7"/>
  <c r="M51" i="7"/>
  <c r="I53" i="7"/>
  <c r="D55" i="7"/>
  <c r="B68" i="7" s="1"/>
  <c r="K56" i="7"/>
  <c r="G57" i="7"/>
  <c r="I50" i="7"/>
  <c r="D52" i="7"/>
  <c r="B65" i="7" s="1"/>
  <c r="D50" i="7"/>
  <c r="B63" i="7" s="1"/>
  <c r="I56" i="7"/>
  <c r="K51" i="7"/>
  <c r="G53" i="7"/>
  <c r="M54" i="7"/>
  <c r="D50" i="4"/>
  <c r="B65" i="4" s="1"/>
  <c r="G50" i="4"/>
  <c r="C65" i="4" s="1"/>
  <c r="I52" i="4"/>
  <c r="D67" i="4" s="1"/>
  <c r="M54" i="4"/>
  <c r="M58" i="4"/>
  <c r="F72" i="4" s="1"/>
  <c r="K50" i="4"/>
  <c r="E65" i="4" s="1"/>
  <c r="D53" i="4"/>
  <c r="B68" i="4" s="1"/>
  <c r="D55" i="4"/>
  <c r="D57" i="4"/>
  <c r="G53" i="4"/>
  <c r="C68" i="4" s="1"/>
  <c r="G55" i="4"/>
  <c r="C70" i="4" s="1"/>
  <c r="K54" i="4"/>
  <c r="I53" i="4"/>
  <c r="D68" i="4" s="1"/>
  <c r="K51" i="4"/>
  <c r="E66" i="4" s="1"/>
  <c r="K55" i="4"/>
  <c r="E70" i="4" s="1"/>
  <c r="D58" i="4"/>
  <c r="B72" i="4" s="1"/>
  <c r="M51" i="4"/>
  <c r="F66" i="4" s="1"/>
  <c r="G56" i="4"/>
  <c r="C71" i="4" s="1"/>
  <c r="G58" i="4"/>
  <c r="C72" i="4" s="1"/>
  <c r="I56" i="4"/>
  <c r="D71" i="4" s="1"/>
  <c r="I58" i="4"/>
  <c r="D72" i="4" s="1"/>
  <c r="G53" i="5"/>
  <c r="K51" i="5"/>
  <c r="M51" i="5"/>
  <c r="I53" i="5"/>
  <c r="K56" i="5"/>
  <c r="M64" i="5"/>
  <c r="D68" i="5"/>
  <c r="G70" i="5"/>
  <c r="I49" i="5"/>
  <c r="D52" i="5"/>
  <c r="M53" i="5"/>
  <c r="D57" i="5"/>
  <c r="G65" i="5"/>
  <c r="I68" i="5"/>
  <c r="K70" i="5"/>
  <c r="D70" i="5"/>
  <c r="K49" i="5"/>
  <c r="D54" i="5"/>
  <c r="G57" i="5"/>
  <c r="I65" i="5"/>
  <c r="K68" i="5"/>
  <c r="M70" i="5"/>
  <c r="D50" i="5"/>
  <c r="G52" i="5"/>
  <c r="M54" i="5"/>
  <c r="D63" i="5"/>
  <c r="G66" i="5"/>
  <c r="I69" i="5"/>
  <c r="G50" i="5"/>
  <c r="I52" i="5"/>
  <c r="D55" i="5"/>
  <c r="G63" i="5"/>
  <c r="I66" i="5"/>
  <c r="K69" i="5"/>
  <c r="D51" i="5"/>
  <c r="K52" i="5"/>
  <c r="I55" i="5"/>
  <c r="K63" i="5"/>
  <c r="M66" i="5"/>
  <c r="G51" i="5"/>
  <c r="K55" i="5"/>
  <c r="M63" i="5"/>
  <c r="D67" i="5"/>
  <c r="I50" i="6"/>
  <c r="M52" i="6"/>
  <c r="G51" i="6"/>
  <c r="I53" i="6"/>
  <c r="I51" i="6"/>
  <c r="K53" i="6"/>
  <c r="K51" i="6"/>
  <c r="D55" i="6"/>
  <c r="D52" i="6"/>
  <c r="G55" i="6"/>
  <c r="K49" i="6"/>
  <c r="G52" i="6"/>
  <c r="M49" i="6"/>
  <c r="I52" i="6"/>
  <c r="D50" i="6"/>
  <c r="K52" i="6"/>
  <c r="M53" i="6"/>
  <c r="I55" i="6"/>
  <c r="D56" i="6"/>
  <c r="G50" i="6"/>
  <c r="M51" i="6"/>
  <c r="D54" i="6"/>
  <c r="K55" i="6"/>
  <c r="G56" i="6"/>
  <c r="D49" i="6"/>
  <c r="K50" i="6"/>
  <c r="I54" i="6"/>
  <c r="K56" i="6"/>
  <c r="G49" i="6"/>
  <c r="M50" i="6"/>
  <c r="D53" i="6"/>
  <c r="K54" i="6"/>
  <c r="M56" i="6"/>
  <c r="K53" i="5"/>
  <c r="G55" i="5"/>
  <c r="M56" i="5"/>
  <c r="I63" i="5"/>
  <c r="D65" i="5"/>
  <c r="K66" i="5"/>
  <c r="G68" i="5"/>
  <c r="M69" i="5"/>
  <c r="I70" i="5"/>
  <c r="I50" i="5"/>
  <c r="G54" i="5"/>
  <c r="M55" i="5"/>
  <c r="I57" i="5"/>
  <c r="K50" i="5"/>
  <c r="M52" i="5"/>
  <c r="I54" i="5"/>
  <c r="D56" i="5"/>
  <c r="K57" i="5"/>
  <c r="D51" i="4"/>
  <c r="B66" i="4" s="1"/>
  <c r="K52" i="4"/>
  <c r="E67" i="4" s="1"/>
  <c r="G54" i="4"/>
  <c r="C69" i="4" s="1"/>
  <c r="M55" i="4"/>
  <c r="F70" i="4" s="1"/>
  <c r="I57" i="4"/>
</calcChain>
</file>

<file path=xl/sharedStrings.xml><?xml version="1.0" encoding="utf-8"?>
<sst xmlns="http://schemas.openxmlformats.org/spreadsheetml/2006/main" count="1751" uniqueCount="657">
  <si>
    <t>International Benchmarking</t>
  </si>
  <si>
    <t>Currency</t>
  </si>
  <si>
    <t>South Africa</t>
  </si>
  <si>
    <t>Rand</t>
  </si>
  <si>
    <t>Foreign Currency</t>
  </si>
  <si>
    <t>$ PPP</t>
  </si>
  <si>
    <t>ASTP (Europe)</t>
  </si>
  <si>
    <t>Australia</t>
  </si>
  <si>
    <t>Brazil</t>
  </si>
  <si>
    <t>Ireland</t>
  </si>
  <si>
    <t>New Zealand</t>
  </si>
  <si>
    <t>Malaysia</t>
  </si>
  <si>
    <t>Switzerland</t>
  </si>
  <si>
    <t>USA</t>
  </si>
  <si>
    <t>Disclosures</t>
  </si>
  <si>
    <t>Licenses, Options, Assignments</t>
  </si>
  <si>
    <t>Total Research Expenditure</t>
  </si>
  <si>
    <t>Number</t>
  </si>
  <si>
    <t>Spin-off Companies</t>
  </si>
  <si>
    <t>Normalised</t>
  </si>
  <si>
    <t>Data Source</t>
  </si>
  <si>
    <t>World Development Indicators</t>
  </si>
  <si>
    <t>Last Updated Date</t>
  </si>
  <si>
    <t>Country Name</t>
  </si>
  <si>
    <t>Country Code</t>
  </si>
  <si>
    <t>Indicator Name</t>
  </si>
  <si>
    <t>Indicator Code</t>
  </si>
  <si>
    <t>1960</t>
  </si>
  <si>
    <t>1961</t>
  </si>
  <si>
    <t>1962</t>
  </si>
  <si>
    <t>1963</t>
  </si>
  <si>
    <t>1964</t>
  </si>
  <si>
    <t>1965</t>
  </si>
  <si>
    <t>1966</t>
  </si>
  <si>
    <t>1967</t>
  </si>
  <si>
    <t>1968</t>
  </si>
  <si>
    <t>1969</t>
  </si>
  <si>
    <t>1970</t>
  </si>
  <si>
    <t>1971</t>
  </si>
  <si>
    <t>1972</t>
  </si>
  <si>
    <t>1973</t>
  </si>
  <si>
    <t>1974</t>
  </si>
  <si>
    <t>1975</t>
  </si>
  <si>
    <t>1976</t>
  </si>
  <si>
    <t>1977</t>
  </si>
  <si>
    <t>1978</t>
  </si>
  <si>
    <t>1979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</si>
  <si>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</si>
  <si>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</si>
  <si>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</si>
  <si>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</si>
  <si>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</si>
  <si>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</si>
  <si>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</si>
  <si>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</si>
  <si>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</si>
  <si>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</si>
  <si>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</si>
  <si>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</si>
  <si>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</si>
  <si>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</si>
  <si>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</si>
  <si>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</si>
  <si>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</si>
  <si>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</si>
  <si>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</si>
  <si>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</si>
  <si>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</si>
  <si>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</si>
  <si>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</si>
  <si>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</si>
  <si>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</si>
  <si>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</si>
  <si>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</si>
  <si>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</si>
  <si>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</si>
  <si>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</si>
  <si>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</si>
  <si>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</si>
  <si>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</si>
  <si>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</si>
  <si>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</si>
  <si>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</si>
  <si>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</si>
  <si>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</si>
  <si>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</si>
  <si>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</si>
  <si>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</si>
  <si>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</si>
  <si>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</si>
  <si>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</si>
  <si>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</si>
  <si>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</si>
  <si>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Aruba</t>
  </si>
  <si>
    <t>ABW</t>
  </si>
  <si>
    <t>PPP conversion factor, GDP (LCU per international $)</t>
  </si>
  <si>
    <t>PA.NUS.PPP</t>
  </si>
  <si>
    <t>Africa Eastern and Southern</t>
  </si>
  <si>
    <t>AFE</t>
  </si>
  <si>
    <t>Afghanistan</t>
  </si>
  <si>
    <t>AFG</t>
  </si>
  <si>
    <t>Africa Western and Central</t>
  </si>
  <si>
    <t>AFW</t>
  </si>
  <si>
    <t>Angola</t>
  </si>
  <si>
    <t>AGO</t>
  </si>
  <si>
    <t>Albania</t>
  </si>
  <si>
    <t>ALB</t>
  </si>
  <si>
    <t>Andorra</t>
  </si>
  <si>
    <t>AND</t>
  </si>
  <si>
    <t>Arab World</t>
  </si>
  <si>
    <t>ARB</t>
  </si>
  <si>
    <t>United Arab Emirates</t>
  </si>
  <si>
    <t>ARE</t>
  </si>
  <si>
    <t>Argentina</t>
  </si>
  <si>
    <t>ARG</t>
  </si>
  <si>
    <t>Armenia</t>
  </si>
  <si>
    <t>ARM</t>
  </si>
  <si>
    <t>American Samoa</t>
  </si>
  <si>
    <t>ASM</t>
  </si>
  <si>
    <t>Antigua and Barbuda</t>
  </si>
  <si>
    <t>ATG</t>
  </si>
  <si>
    <t>AUS</t>
  </si>
  <si>
    <t>Austria</t>
  </si>
  <si>
    <t>AUT</t>
  </si>
  <si>
    <t>Azerbaijan</t>
  </si>
  <si>
    <t>AZE</t>
  </si>
  <si>
    <t>Burundi</t>
  </si>
  <si>
    <t>BDI</t>
  </si>
  <si>
    <t>Belgium</t>
  </si>
  <si>
    <t>BEL</t>
  </si>
  <si>
    <t>Benin</t>
  </si>
  <si>
    <t>BEN</t>
  </si>
  <si>
    <t>Burkina Faso</t>
  </si>
  <si>
    <t>BFA</t>
  </si>
  <si>
    <t>Bangladesh</t>
  </si>
  <si>
    <t>BGD</t>
  </si>
  <si>
    <t>Bulgaria</t>
  </si>
  <si>
    <t>BGR</t>
  </si>
  <si>
    <t>Bahrain</t>
  </si>
  <si>
    <t>BHR</t>
  </si>
  <si>
    <t>Bahamas, The</t>
  </si>
  <si>
    <t>BHS</t>
  </si>
  <si>
    <t>Bosnia and Herzegovina</t>
  </si>
  <si>
    <t>BIH</t>
  </si>
  <si>
    <t>Belarus</t>
  </si>
  <si>
    <t>BLR</t>
  </si>
  <si>
    <t>Belize</t>
  </si>
  <si>
    <t>BLZ</t>
  </si>
  <si>
    <t>Bermuda</t>
  </si>
  <si>
    <t>BMU</t>
  </si>
  <si>
    <t>Bolivia</t>
  </si>
  <si>
    <t>BOL</t>
  </si>
  <si>
    <t>BRA</t>
  </si>
  <si>
    <t>Barbados</t>
  </si>
  <si>
    <t>BRB</t>
  </si>
  <si>
    <t>Brunei Darussalam</t>
  </si>
  <si>
    <t>BRN</t>
  </si>
  <si>
    <t>Bhutan</t>
  </si>
  <si>
    <t>BTN</t>
  </si>
  <si>
    <t>Botswana</t>
  </si>
  <si>
    <t>BWA</t>
  </si>
  <si>
    <t>Central African Republic</t>
  </si>
  <si>
    <t>CAF</t>
  </si>
  <si>
    <t>Canada</t>
  </si>
  <si>
    <t>CAN</t>
  </si>
  <si>
    <t>Central Europe and the Baltics</t>
  </si>
  <si>
    <t>CEB</t>
  </si>
  <si>
    <t>CHE</t>
  </si>
  <si>
    <t>Channel Islands</t>
  </si>
  <si>
    <t>CHI</t>
  </si>
  <si>
    <t>Chile</t>
  </si>
  <si>
    <t>CHL</t>
  </si>
  <si>
    <t>China</t>
  </si>
  <si>
    <t>CHN</t>
  </si>
  <si>
    <t>Cote d'Ivoire</t>
  </si>
  <si>
    <t>CIV</t>
  </si>
  <si>
    <t>Cameroon</t>
  </si>
  <si>
    <t>CMR</t>
  </si>
  <si>
    <t>Congo, Dem. Rep.</t>
  </si>
  <si>
    <t>COD</t>
  </si>
  <si>
    <t>Congo, Rep.</t>
  </si>
  <si>
    <t>COG</t>
  </si>
  <si>
    <t>Colombia</t>
  </si>
  <si>
    <t>COL</t>
  </si>
  <si>
    <t>Comoros</t>
  </si>
  <si>
    <t>COM</t>
  </si>
  <si>
    <t>Cabo Verde</t>
  </si>
  <si>
    <t>CPV</t>
  </si>
  <si>
    <t>Costa Rica</t>
  </si>
  <si>
    <t>CRI</t>
  </si>
  <si>
    <t>Caribbean small states</t>
  </si>
  <si>
    <t>CSS</t>
  </si>
  <si>
    <t>Cuba</t>
  </si>
  <si>
    <t>CUB</t>
  </si>
  <si>
    <t>Curacao</t>
  </si>
  <si>
    <t>CUW</t>
  </si>
  <si>
    <t>Cayman Islands</t>
  </si>
  <si>
    <t>CYM</t>
  </si>
  <si>
    <t>Cyprus</t>
  </si>
  <si>
    <t>CYP</t>
  </si>
  <si>
    <t>Czechia</t>
  </si>
  <si>
    <t>CZE</t>
  </si>
  <si>
    <t>Germany</t>
  </si>
  <si>
    <t>DEU</t>
  </si>
  <si>
    <t>Djibouti</t>
  </si>
  <si>
    <t>DJI</t>
  </si>
  <si>
    <t>Dominica</t>
  </si>
  <si>
    <t>DMA</t>
  </si>
  <si>
    <t>Denmark</t>
  </si>
  <si>
    <t>DNK</t>
  </si>
  <si>
    <t>Dominican Republic</t>
  </si>
  <si>
    <t>DOM</t>
  </si>
  <si>
    <t>Algeria</t>
  </si>
  <si>
    <t>DZA</t>
  </si>
  <si>
    <t>East Asia &amp; Pacific (excluding high income)</t>
  </si>
  <si>
    <t>EAP</t>
  </si>
  <si>
    <t>Early-demographic dividend</t>
  </si>
  <si>
    <t>EAR</t>
  </si>
  <si>
    <t>East Asia &amp; Pacific</t>
  </si>
  <si>
    <t>EAS</t>
  </si>
  <si>
    <t>Europe &amp; Central Asia (excluding high income)</t>
  </si>
  <si>
    <t>ECA</t>
  </si>
  <si>
    <t>Europe &amp; Central Asia</t>
  </si>
  <si>
    <t>ECS</t>
  </si>
  <si>
    <t>Ecuador</t>
  </si>
  <si>
    <t>ECU</t>
  </si>
  <si>
    <t>Egypt, Arab Rep.</t>
  </si>
  <si>
    <t>EGY</t>
  </si>
  <si>
    <t>Euro area</t>
  </si>
  <si>
    <t>EMU</t>
  </si>
  <si>
    <t>Eritrea</t>
  </si>
  <si>
    <t>ERI</t>
  </si>
  <si>
    <t>Spain</t>
  </si>
  <si>
    <t>ESP</t>
  </si>
  <si>
    <t>Estonia</t>
  </si>
  <si>
    <t>EST</t>
  </si>
  <si>
    <t>Ethiopia</t>
  </si>
  <si>
    <t>ETH</t>
  </si>
  <si>
    <t>European Union</t>
  </si>
  <si>
    <t>EUU</t>
  </si>
  <si>
    <t>Finland</t>
  </si>
  <si>
    <t>FIN</t>
  </si>
  <si>
    <t>Fiji</t>
  </si>
  <si>
    <t>FJI</t>
  </si>
  <si>
    <t>France</t>
  </si>
  <si>
    <t>FRA</t>
  </si>
  <si>
    <t>Faroe Islands</t>
  </si>
  <si>
    <t>FRO</t>
  </si>
  <si>
    <t>Micronesia, Fed. Sts.</t>
  </si>
  <si>
    <t>FSM</t>
  </si>
  <si>
    <t>Gabon</t>
  </si>
  <si>
    <t>GAB</t>
  </si>
  <si>
    <t>United Kingdom</t>
  </si>
  <si>
    <t>GBR</t>
  </si>
  <si>
    <t>Georgia</t>
  </si>
  <si>
    <t>GEO</t>
  </si>
  <si>
    <t>Ghana</t>
  </si>
  <si>
    <t>GHA</t>
  </si>
  <si>
    <t>Gibraltar</t>
  </si>
  <si>
    <t>GIB</t>
  </si>
  <si>
    <t>Guinea</t>
  </si>
  <si>
    <t>GIN</t>
  </si>
  <si>
    <t>Gambia, The</t>
  </si>
  <si>
    <t>GMB</t>
  </si>
  <si>
    <t>Guinea-Bissau</t>
  </si>
  <si>
    <t>GNB</t>
  </si>
  <si>
    <t>Equatorial Guinea</t>
  </si>
  <si>
    <t>GNQ</t>
  </si>
  <si>
    <t>Greece</t>
  </si>
  <si>
    <t>GRC</t>
  </si>
  <si>
    <t>Grenada</t>
  </si>
  <si>
    <t>GRD</t>
  </si>
  <si>
    <t>Greenland</t>
  </si>
  <si>
    <t>GRL</t>
  </si>
  <si>
    <t>Guatemala</t>
  </si>
  <si>
    <t>GTM</t>
  </si>
  <si>
    <t>Guam</t>
  </si>
  <si>
    <t>GUM</t>
  </si>
  <si>
    <t>Guyana</t>
  </si>
  <si>
    <t>GUY</t>
  </si>
  <si>
    <t>High income</t>
  </si>
  <si>
    <t>HIC</t>
  </si>
  <si>
    <t>Hong Kong SAR, China</t>
  </si>
  <si>
    <t>HKG</t>
  </si>
  <si>
    <t>Honduras</t>
  </si>
  <si>
    <t>HND</t>
  </si>
  <si>
    <t>Heavily indebted poor countries (HIPC)</t>
  </si>
  <si>
    <t>HPC</t>
  </si>
  <si>
    <t>Croatia</t>
  </si>
  <si>
    <t>HRV</t>
  </si>
  <si>
    <t>Haiti</t>
  </si>
  <si>
    <t>HTI</t>
  </si>
  <si>
    <t>Hungary</t>
  </si>
  <si>
    <t>HUN</t>
  </si>
  <si>
    <t>IBRD only</t>
  </si>
  <si>
    <t>IBD</t>
  </si>
  <si>
    <t>IDA &amp; IBRD total</t>
  </si>
  <si>
    <t>IBT</t>
  </si>
  <si>
    <t>IDA total</t>
  </si>
  <si>
    <t>IDA</t>
  </si>
  <si>
    <t>IDA blend</t>
  </si>
  <si>
    <t>IDB</t>
  </si>
  <si>
    <t>Indonesia</t>
  </si>
  <si>
    <t>IDN</t>
  </si>
  <si>
    <t>IDA only</t>
  </si>
  <si>
    <t>IDX</t>
  </si>
  <si>
    <t>Isle of Man</t>
  </si>
  <si>
    <t>IMN</t>
  </si>
  <si>
    <t>India</t>
  </si>
  <si>
    <t>IND</t>
  </si>
  <si>
    <t>Not classified</t>
  </si>
  <si>
    <t>INX</t>
  </si>
  <si>
    <t>IRL</t>
  </si>
  <si>
    <t>Iran, Islamic Rep.</t>
  </si>
  <si>
    <t>IRN</t>
  </si>
  <si>
    <t>Iraq</t>
  </si>
  <si>
    <t>IRQ</t>
  </si>
  <si>
    <t>Iceland</t>
  </si>
  <si>
    <t>ISL</t>
  </si>
  <si>
    <t>Israel</t>
  </si>
  <si>
    <t>ISR</t>
  </si>
  <si>
    <t>Italy</t>
  </si>
  <si>
    <t>ITA</t>
  </si>
  <si>
    <t>Jamaica</t>
  </si>
  <si>
    <t>JAM</t>
  </si>
  <si>
    <t>Jordan</t>
  </si>
  <si>
    <t>JOR</t>
  </si>
  <si>
    <t>Japan</t>
  </si>
  <si>
    <t>JPN</t>
  </si>
  <si>
    <t>Kazakhstan</t>
  </si>
  <si>
    <t>KAZ</t>
  </si>
  <si>
    <t>Kenya</t>
  </si>
  <si>
    <t>KEN</t>
  </si>
  <si>
    <t>Kyrgyz Republic</t>
  </si>
  <si>
    <t>KGZ</t>
  </si>
  <si>
    <t>Cambodia</t>
  </si>
  <si>
    <t>KHM</t>
  </si>
  <si>
    <t>Kiribati</t>
  </si>
  <si>
    <t>KIR</t>
  </si>
  <si>
    <t>St. Kitts and Nevis</t>
  </si>
  <si>
    <t>KNA</t>
  </si>
  <si>
    <t>Korea, Rep.</t>
  </si>
  <si>
    <t>KOR</t>
  </si>
  <si>
    <t>Kuwait</t>
  </si>
  <si>
    <t>KWT</t>
  </si>
  <si>
    <t>Latin America &amp; Caribbean (excluding high income)</t>
  </si>
  <si>
    <t>LAC</t>
  </si>
  <si>
    <t>Lao PDR</t>
  </si>
  <si>
    <t>LAO</t>
  </si>
  <si>
    <t>Lebanon</t>
  </si>
  <si>
    <t>LBN</t>
  </si>
  <si>
    <t>Liberia</t>
  </si>
  <si>
    <t>LBR</t>
  </si>
  <si>
    <t>Libya</t>
  </si>
  <si>
    <t>LBY</t>
  </si>
  <si>
    <t>St. Lucia</t>
  </si>
  <si>
    <t>LCA</t>
  </si>
  <si>
    <t>Latin America &amp; Caribbean</t>
  </si>
  <si>
    <t>LCN</t>
  </si>
  <si>
    <t>Least developed countries: UN classification</t>
  </si>
  <si>
    <t>LDC</t>
  </si>
  <si>
    <t>Low income</t>
  </si>
  <si>
    <t>LIC</t>
  </si>
  <si>
    <t>Liechtenstein</t>
  </si>
  <si>
    <t>LIE</t>
  </si>
  <si>
    <t>Sri Lanka</t>
  </si>
  <si>
    <t>LKA</t>
  </si>
  <si>
    <t>Lower middle income</t>
  </si>
  <si>
    <t>LMC</t>
  </si>
  <si>
    <t>Low &amp; middle income</t>
  </si>
  <si>
    <t>LMY</t>
  </si>
  <si>
    <t>Lesotho</t>
  </si>
  <si>
    <t>LSO</t>
  </si>
  <si>
    <t>Late-demographic dividend</t>
  </si>
  <si>
    <t>LTE</t>
  </si>
  <si>
    <t>Lithuania</t>
  </si>
  <si>
    <t>LTU</t>
  </si>
  <si>
    <t>Luxembourg</t>
  </si>
  <si>
    <t>LUX</t>
  </si>
  <si>
    <t>Latvia</t>
  </si>
  <si>
    <t>LVA</t>
  </si>
  <si>
    <t>Macao SAR, China</t>
  </si>
  <si>
    <t>MAC</t>
  </si>
  <si>
    <t>St. Martin (French part)</t>
  </si>
  <si>
    <t>MAF</t>
  </si>
  <si>
    <t>Morocco</t>
  </si>
  <si>
    <t>MAR</t>
  </si>
  <si>
    <t>Monaco</t>
  </si>
  <si>
    <t>MCO</t>
  </si>
  <si>
    <t>Moldova</t>
  </si>
  <si>
    <t>MDA</t>
  </si>
  <si>
    <t>Madagascar</t>
  </si>
  <si>
    <t>MDG</t>
  </si>
  <si>
    <t>Maldives</t>
  </si>
  <si>
    <t>MDV</t>
  </si>
  <si>
    <t>Middle East, North Africa, Afghanistan &amp; Pakistan</t>
  </si>
  <si>
    <t>MEA</t>
  </si>
  <si>
    <t>Mexico</t>
  </si>
  <si>
    <t>MEX</t>
  </si>
  <si>
    <t>Marshall Islands</t>
  </si>
  <si>
    <t>MHL</t>
  </si>
  <si>
    <t>Middle income</t>
  </si>
  <si>
    <t>MIC</t>
  </si>
  <si>
    <t>North Macedonia</t>
  </si>
  <si>
    <t>MKD</t>
  </si>
  <si>
    <t>Mali</t>
  </si>
  <si>
    <t>MLI</t>
  </si>
  <si>
    <t>Malta</t>
  </si>
  <si>
    <t>MLT</t>
  </si>
  <si>
    <t>Myanmar</t>
  </si>
  <si>
    <t>MMR</t>
  </si>
  <si>
    <t>Middle East, North Africa, Afghanistan &amp; Pakistan (excluding high income)</t>
  </si>
  <si>
    <t>MNA</t>
  </si>
  <si>
    <t>Montenegro</t>
  </si>
  <si>
    <t>MNE</t>
  </si>
  <si>
    <t>Mongolia</t>
  </si>
  <si>
    <t>MNG</t>
  </si>
  <si>
    <t>Northern Mariana Islands</t>
  </si>
  <si>
    <t>MNP</t>
  </si>
  <si>
    <t>Mozambique</t>
  </si>
  <si>
    <t>MOZ</t>
  </si>
  <si>
    <t>Mauritania</t>
  </si>
  <si>
    <t>MRT</t>
  </si>
  <si>
    <t>Mauritius</t>
  </si>
  <si>
    <t>MUS</t>
  </si>
  <si>
    <t>Malawi</t>
  </si>
  <si>
    <t>MWI</t>
  </si>
  <si>
    <t>MYS</t>
  </si>
  <si>
    <t>North America</t>
  </si>
  <si>
    <t>NAC</t>
  </si>
  <si>
    <t>Namibia</t>
  </si>
  <si>
    <t>NAM</t>
  </si>
  <si>
    <t>New Caledonia</t>
  </si>
  <si>
    <t>NCL</t>
  </si>
  <si>
    <t>Niger</t>
  </si>
  <si>
    <t>NER</t>
  </si>
  <si>
    <t>Nigeria</t>
  </si>
  <si>
    <t>NGA</t>
  </si>
  <si>
    <t>Nicaragua</t>
  </si>
  <si>
    <t>NIC</t>
  </si>
  <si>
    <t>Netherlands</t>
  </si>
  <si>
    <t>NLD</t>
  </si>
  <si>
    <t>Norway</t>
  </si>
  <si>
    <t>NOR</t>
  </si>
  <si>
    <t>Nepal</t>
  </si>
  <si>
    <t>NPL</t>
  </si>
  <si>
    <t>Nauru</t>
  </si>
  <si>
    <t>NRU</t>
  </si>
  <si>
    <t>NZL</t>
  </si>
  <si>
    <t>OECD members</t>
  </si>
  <si>
    <t>OED</t>
  </si>
  <si>
    <t>Oman</t>
  </si>
  <si>
    <t>OMN</t>
  </si>
  <si>
    <t>Other small states</t>
  </si>
  <si>
    <t>OSS</t>
  </si>
  <si>
    <t>Pakistan</t>
  </si>
  <si>
    <t>PAK</t>
  </si>
  <si>
    <t>Panama</t>
  </si>
  <si>
    <t>PAN</t>
  </si>
  <si>
    <t>Peru</t>
  </si>
  <si>
    <t>PER</t>
  </si>
  <si>
    <t>Philippines</t>
  </si>
  <si>
    <t>PHL</t>
  </si>
  <si>
    <t>Palau</t>
  </si>
  <si>
    <t>PLW</t>
  </si>
  <si>
    <t>Papua New Guinea</t>
  </si>
  <si>
    <t>PNG</t>
  </si>
  <si>
    <t>Poland</t>
  </si>
  <si>
    <t>POL</t>
  </si>
  <si>
    <t>Pre-demographic dividend</t>
  </si>
  <si>
    <t>PRE</t>
  </si>
  <si>
    <t>Puerto Rico (US)</t>
  </si>
  <si>
    <t>PRI</t>
  </si>
  <si>
    <t>Korea, Dem. People's Rep.</t>
  </si>
  <si>
    <t>PRK</t>
  </si>
  <si>
    <t>Portugal</t>
  </si>
  <si>
    <t>PRT</t>
  </si>
  <si>
    <t>Paraguay</t>
  </si>
  <si>
    <t>PRY</t>
  </si>
  <si>
    <t>West Bank and Gaza</t>
  </si>
  <si>
    <t>PSE</t>
  </si>
  <si>
    <t>Pacific island small states</t>
  </si>
  <si>
    <t>PSS</t>
  </si>
  <si>
    <t>Post-demographic dividend</t>
  </si>
  <si>
    <t>PST</t>
  </si>
  <si>
    <t>French Polynesia</t>
  </si>
  <si>
    <t>PYF</t>
  </si>
  <si>
    <t>Qatar</t>
  </si>
  <si>
    <t>QAT</t>
  </si>
  <si>
    <t>Romania</t>
  </si>
  <si>
    <t>ROU</t>
  </si>
  <si>
    <t>Russian Federation</t>
  </si>
  <si>
    <t>RUS</t>
  </si>
  <si>
    <t>Rwanda</t>
  </si>
  <si>
    <t>RWA</t>
  </si>
  <si>
    <t>South Asia</t>
  </si>
  <si>
    <t>SAS</t>
  </si>
  <si>
    <t>Saudi Arabia</t>
  </si>
  <si>
    <t>SAU</t>
  </si>
  <si>
    <t>Sudan</t>
  </si>
  <si>
    <t>SDN</t>
  </si>
  <si>
    <t>Senegal</t>
  </si>
  <si>
    <t>SEN</t>
  </si>
  <si>
    <t>Singapore</t>
  </si>
  <si>
    <t>SGP</t>
  </si>
  <si>
    <t>Solomon Islands</t>
  </si>
  <si>
    <t>SLB</t>
  </si>
  <si>
    <t>Sierra Leone</t>
  </si>
  <si>
    <t>SLE</t>
  </si>
  <si>
    <t>El Salvador</t>
  </si>
  <si>
    <t>SLV</t>
  </si>
  <si>
    <t>San Marino</t>
  </si>
  <si>
    <t>SMR</t>
  </si>
  <si>
    <t>Somalia, Fed. Rep.</t>
  </si>
  <si>
    <t>SOM</t>
  </si>
  <si>
    <t>Serbia</t>
  </si>
  <si>
    <t>SRB</t>
  </si>
  <si>
    <t>Sub-Saharan Africa (excluding high income)</t>
  </si>
  <si>
    <t>SSA</t>
  </si>
  <si>
    <t>South Sudan</t>
  </si>
  <si>
    <t>SSD</t>
  </si>
  <si>
    <t>Sub-Saharan Africa</t>
  </si>
  <si>
    <t>SSF</t>
  </si>
  <si>
    <t>Small states</t>
  </si>
  <si>
    <t>SST</t>
  </si>
  <si>
    <t>Sao Tome and Principe</t>
  </si>
  <si>
    <t>STP</t>
  </si>
  <si>
    <t>Suriname</t>
  </si>
  <si>
    <t>SUR</t>
  </si>
  <si>
    <t>Slovak Republic</t>
  </si>
  <si>
    <t>SVK</t>
  </si>
  <si>
    <t>Slovenia</t>
  </si>
  <si>
    <t>SVN</t>
  </si>
  <si>
    <t>Sweden</t>
  </si>
  <si>
    <t>SWE</t>
  </si>
  <si>
    <t>Eswatini</t>
  </si>
  <si>
    <t>SWZ</t>
  </si>
  <si>
    <t>Sint Maarten (Dutch part)</t>
  </si>
  <si>
    <t>SXM</t>
  </si>
  <si>
    <t>Seychelles</t>
  </si>
  <si>
    <t>SYC</t>
  </si>
  <si>
    <t>Syrian Arab Republic</t>
  </si>
  <si>
    <t>SYR</t>
  </si>
  <si>
    <t>Turks and Caicos Islands</t>
  </si>
  <si>
    <t>TCA</t>
  </si>
  <si>
    <t>Chad</t>
  </si>
  <si>
    <t>TCD</t>
  </si>
  <si>
    <t>East Asia &amp; Pacific (IDA &amp; IBRD countries)</t>
  </si>
  <si>
    <t>TEA</t>
  </si>
  <si>
    <t>Europe &amp; Central Asia (IDA &amp; IBRD countries)</t>
  </si>
  <si>
    <t>TEC</t>
  </si>
  <si>
    <t>Togo</t>
  </si>
  <si>
    <t>TGO</t>
  </si>
  <si>
    <t>Thailand</t>
  </si>
  <si>
    <t>THA</t>
  </si>
  <si>
    <t>Tajikistan</t>
  </si>
  <si>
    <t>TJK</t>
  </si>
  <si>
    <t>Turkmenistan</t>
  </si>
  <si>
    <t>TKM</t>
  </si>
  <si>
    <t>Latin America &amp; the Caribbean (IDA &amp; IBRD countries)</t>
  </si>
  <si>
    <t>TLA</t>
  </si>
  <si>
    <t>Timor-Leste</t>
  </si>
  <si>
    <t>TLS</t>
  </si>
  <si>
    <t>Middle East, North Africa, Afghanistan &amp; Pakistan (IDA &amp; IBRD)</t>
  </si>
  <si>
    <t>TMN</t>
  </si>
  <si>
    <t>Tonga</t>
  </si>
  <si>
    <t>TON</t>
  </si>
  <si>
    <t>South Asia (IDA &amp; IBRD)</t>
  </si>
  <si>
    <t>TSA</t>
  </si>
  <si>
    <t>Sub-Saharan Africa (IDA &amp; IBRD countries)</t>
  </si>
  <si>
    <t>TSS</t>
  </si>
  <si>
    <t>Trinidad and Tobago</t>
  </si>
  <si>
    <t>TTO</t>
  </si>
  <si>
    <t>Tunisia</t>
  </si>
  <si>
    <t>TUN</t>
  </si>
  <si>
    <t>Turkiye</t>
  </si>
  <si>
    <t>TUR</t>
  </si>
  <si>
    <t>Tuvalu</t>
  </si>
  <si>
    <t>TUV</t>
  </si>
  <si>
    <t>Tanzania</t>
  </si>
  <si>
    <t>TZA</t>
  </si>
  <si>
    <t>Uganda</t>
  </si>
  <si>
    <t>UGA</t>
  </si>
  <si>
    <t>Ukraine</t>
  </si>
  <si>
    <t>UKR</t>
  </si>
  <si>
    <t>Upper middle income</t>
  </si>
  <si>
    <t>UMC</t>
  </si>
  <si>
    <t>Uruguay</t>
  </si>
  <si>
    <t>URY</t>
  </si>
  <si>
    <t>United States</t>
  </si>
  <si>
    <t>Uzbekistan</t>
  </si>
  <si>
    <t>UZB</t>
  </si>
  <si>
    <t>St. Vincent and the Grenadines</t>
  </si>
  <si>
    <t>VCT</t>
  </si>
  <si>
    <t>Venezuela, RB</t>
  </si>
  <si>
    <t>VEN</t>
  </si>
  <si>
    <t>British Virgin Islands</t>
  </si>
  <si>
    <t>VGB</t>
  </si>
  <si>
    <t>Virgin Islands (U.S.)</t>
  </si>
  <si>
    <t>VIR</t>
  </si>
  <si>
    <t>Viet Nam</t>
  </si>
  <si>
    <t>VNM</t>
  </si>
  <si>
    <t>Vanuatu</t>
  </si>
  <si>
    <t>VUT</t>
  </si>
  <si>
    <t>World</t>
  </si>
  <si>
    <t>WLD</t>
  </si>
  <si>
    <t>Samoa</t>
  </si>
  <si>
    <t>WSM</t>
  </si>
  <si>
    <t>Kosovo</t>
  </si>
  <si>
    <t>XKX</t>
  </si>
  <si>
    <t>Yemen, Rep.</t>
  </si>
  <si>
    <t>YEM</t>
  </si>
  <si>
    <t>ZAF</t>
  </si>
  <si>
    <t>Zambia</t>
  </si>
  <si>
    <t>ZMB</t>
  </si>
  <si>
    <t>Zimbabwe</t>
  </si>
  <si>
    <t>ZWE</t>
  </si>
  <si>
    <t>Years 2019-2023 | Source: Uploaded World Development Indicators file API_PA.NUS.PPP_DS2_en_csv_v2_3601.csv | Indicator code: PA.NUS.PPP</t>
  </si>
  <si>
    <t>Country / Area</t>
  </si>
  <si>
    <t>PPP conversion factor</t>
  </si>
  <si>
    <t>Estimated figure for 2019</t>
  </si>
  <si>
    <t>Patent Applications</t>
  </si>
  <si>
    <t>ASTP (Europe incl UK)</t>
  </si>
  <si>
    <t>Euro</t>
  </si>
  <si>
    <t>AUD</t>
  </si>
  <si>
    <t>NZ$</t>
  </si>
  <si>
    <t>n/a</t>
  </si>
  <si>
    <t>NZ 2019 estimated based on income reported.  Ireland 2019 obtained from 2020 report</t>
  </si>
  <si>
    <t>$</t>
  </si>
  <si>
    <t>Ringgit (MYR)</t>
  </si>
  <si>
    <t>R$</t>
  </si>
  <si>
    <t>Switzerland (based on license)</t>
  </si>
  <si>
    <t>PCT</t>
  </si>
  <si>
    <t>GII Score</t>
  </si>
  <si>
    <t>GII 2023 Rank</t>
  </si>
  <si>
    <t>Eurozone</t>
  </si>
  <si>
    <t>% GDP</t>
  </si>
  <si>
    <t>Year for % GDP</t>
  </si>
  <si>
    <t>GERD gross domestic expenditure on R&amp;D as a % of GDP</t>
  </si>
  <si>
    <t>NRF-Data-Insights_Volume-1.pdf</t>
  </si>
  <si>
    <t>hsrc.ac.za/wp-content/uploads/2025/10/RD_StatisticalReport2023-24_FINAL.pdf</t>
  </si>
  <si>
    <t>SA GERD as % GDP</t>
  </si>
  <si>
    <t>https://www.ceicdata.com/en/australia/gross-domestic-expenditure-on-research-and-development-oecd-member-annual</t>
  </si>
  <si>
    <t>GDP - 2023 ($m)</t>
  </si>
  <si>
    <t>PCT/($bn GDP)</t>
  </si>
  <si>
    <t>GDP - 2023 ($bn)</t>
  </si>
  <si>
    <t>Survey vs GERD</t>
  </si>
  <si>
    <t>Malaysia patent disclosures (total) = 2019-216 (2034), 2020-228 (2390)</t>
  </si>
  <si>
    <t>Invention Disclosures per $bn (PPP)</t>
  </si>
  <si>
    <t>ASTP and Malaysia are both very high.  Not included in the graph.  This results from a research expenditure value that may be too small</t>
  </si>
  <si>
    <t>Patent Applications per $bn (PPP) per Country</t>
  </si>
  <si>
    <t>GERD % GDP</t>
  </si>
  <si>
    <t>GERD as % GDP</t>
  </si>
  <si>
    <t>PCT filings / $bn GDP</t>
  </si>
  <si>
    <t>Global Innovation Score</t>
  </si>
  <si>
    <t xml:space="preserve">Brazilian data from AI analysis of </t>
  </si>
  <si>
    <t>--------------------------------&gt;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</si>
</sst>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000"/>
    <numFmt numFmtId="165" formatCode="_-* #,##0_-;\-* #,##0_-;_-* &quot;-&quot;??_-;_-@_-"/>
    <numFmt numFmtId="176" formatCode="0.000"/>
  </numFmts>
  <fonts count="1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u/>
      <sz val="11"/>
      <color theme="1"/>
      <name val="Aptos Narrow"/>
      <family val="2"/>
      <scheme val="minor"/>
    </font>
    <font>
      <b/>
      <sz val="14"/>
      <color rgb="FFFFFFFF"/>
      <name val="Calibri"/>
      <family val="2"/>
    </font>
    <font>
      <i/>
      <sz val="10"/>
      <color rgb="FF666666"/>
      <name val="Calibri"/>
      <family val="2"/>
    </font>
    <font>
      <sz val="11"/>
      <color rgb="FF000000"/>
      <name val="Calibri"/>
      <family val="2"/>
    </font>
    <font>
      <b/>
      <sz val="11"/>
      <color rgb="FFFFFFFF"/>
      <name val="Calibri"/>
      <family val="2"/>
    </font>
    <font>
      <u/>
      <sz val="11"/>
      <color theme="10"/>
      <name val="Aptos Narrow"/>
      <family val="2"/>
      <scheme val="minor"/>
    </font>
    <font>
      <sz val="7"/>
      <color rgb="FF000000"/>
      <name val="Arial"/>
      <family val="2"/>
    </font>
    <font>
      <b/>
      <sz val="11"/>
      <color rgb="FF00B0F0"/>
      <name val="Aptos Narrow"/>
      <family val="2"/>
      <scheme val="minor"/>
    </font>
    <font>
      <sz val="11"/>
      <color rgb="FF00B0F0"/>
      <name val="Aptos Narrow"/>
      <family val="2"/>
      <scheme val="minor"/>
    </font>
    <font>
      <b/>
      <sz val="12"/>
      <color rgb="FF595959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  <fill>
      <patternFill patternType="solid">
        <fgColor rgb="FF5B9BD5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D9EAF7"/>
      </bottom>
      <diagonal/>
    </border>
    <border>
      <left/>
      <right/>
      <top style="thin">
        <color rgb="FFD9EAF7"/>
      </top>
      <bottom style="thin">
        <color rgb="FFD9EAF7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" fillId="0" borderId="0" applyNumberFormat="0" applyFill="0" applyBorder="0" applyAlignment="0" applyProtection="0"/>
  </cellStyleXfs>
  <cellXfs count="44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14" fontId="0" fillId="0" borderId="0" xfId="0" applyNumberFormat="1"/>
    <xf numFmtId="0" fontId="6" fillId="0" borderId="0" xfId="0" applyFont="1"/>
    <xf numFmtId="0" fontId="7" fillId="3" borderId="0" xfId="0" applyFont="1" applyFill="1" applyAlignment="1">
      <alignment horizontal="center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0" fontId="0" fillId="4" borderId="0" xfId="0" applyFill="1"/>
    <xf numFmtId="164" fontId="6" fillId="0" borderId="0" xfId="0" applyNumberFormat="1" applyFont="1" applyAlignment="1">
      <alignment horizontal="right"/>
    </xf>
    <xf numFmtId="164" fontId="6" fillId="5" borderId="0" xfId="0" applyNumberFormat="1" applyFont="1" applyFill="1" applyAlignment="1">
      <alignment horizontal="right"/>
    </xf>
    <xf numFmtId="0" fontId="6" fillId="5" borderId="0" xfId="0" applyFont="1" applyFill="1" applyAlignment="1">
      <alignment horizontal="left"/>
    </xf>
    <xf numFmtId="165" fontId="0" fillId="0" borderId="0" xfId="1" applyNumberFormat="1" applyFont="1"/>
    <xf numFmtId="165" fontId="0" fillId="5" borderId="0" xfId="1" applyNumberFormat="1" applyFont="1" applyFill="1"/>
    <xf numFmtId="0" fontId="0" fillId="5" borderId="0" xfId="0" applyFill="1"/>
    <xf numFmtId="165" fontId="0" fillId="0" borderId="0" xfId="1" applyNumberFormat="1" applyFont="1" applyFill="1"/>
    <xf numFmtId="0" fontId="2" fillId="0" borderId="0" xfId="0" applyFont="1" applyAlignment="1">
      <alignment horizontal="center" vertical="center"/>
    </xf>
    <xf numFmtId="0" fontId="9" fillId="0" borderId="0" xfId="0" applyFont="1"/>
    <xf numFmtId="0" fontId="8" fillId="0" borderId="0" xfId="3"/>
    <xf numFmtId="10" fontId="0" fillId="0" borderId="0" xfId="2" applyNumberFormat="1" applyFont="1"/>
    <xf numFmtId="0" fontId="2" fillId="0" borderId="0" xfId="0" applyFont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176" fontId="0" fillId="0" borderId="0" xfId="0" applyNumberFormat="1" applyAlignment="1">
      <alignment horizontal="left" indent="4"/>
    </xf>
    <xf numFmtId="0" fontId="10" fillId="0" borderId="0" xfId="0" applyFont="1"/>
    <xf numFmtId="165" fontId="11" fillId="0" borderId="0" xfId="1" applyNumberFormat="1" applyFont="1"/>
    <xf numFmtId="43" fontId="0" fillId="0" borderId="0" xfId="0" applyNumberFormat="1"/>
    <xf numFmtId="0" fontId="0" fillId="0" borderId="0" xfId="0" applyNumberFormat="1"/>
    <xf numFmtId="0" fontId="11" fillId="0" borderId="0" xfId="0" applyNumberFormat="1" applyFont="1"/>
    <xf numFmtId="0" fontId="10" fillId="0" borderId="0" xfId="0" applyFont="1" applyAlignment="1">
      <alignment horizontal="center"/>
    </xf>
    <xf numFmtId="43" fontId="11" fillId="0" borderId="0" xfId="0" applyNumberFormat="1" applyFont="1"/>
    <xf numFmtId="43" fontId="0" fillId="0" borderId="0" xfId="0" applyNumberFormat="1" applyFont="1" applyAlignment="1">
      <alignment horizontal="center"/>
    </xf>
    <xf numFmtId="0" fontId="11" fillId="0" borderId="0" xfId="0" applyFont="1" applyAlignment="1">
      <alignment horizontal="center"/>
    </xf>
    <xf numFmtId="0" fontId="0" fillId="0" borderId="0" xfId="0" applyFill="1"/>
    <xf numFmtId="0" fontId="2" fillId="0" borderId="0" xfId="0" applyFont="1" applyAlignment="1"/>
    <xf numFmtId="43" fontId="0" fillId="0" borderId="0" xfId="0" applyNumberFormat="1" applyFont="1" applyAlignment="1"/>
    <xf numFmtId="43" fontId="0" fillId="0" borderId="0" xfId="0" applyNumberFormat="1" applyFont="1" applyFill="1" applyAlignment="1"/>
    <xf numFmtId="43" fontId="0" fillId="0" borderId="0" xfId="0" applyNumberFormat="1" applyFont="1" applyFill="1" applyAlignment="1">
      <alignment horizontal="center" vertical="center"/>
    </xf>
    <xf numFmtId="43" fontId="0" fillId="6" borderId="0" xfId="0" applyNumberFormat="1" applyFill="1"/>
    <xf numFmtId="46" fontId="12" fillId="4" borderId="0" xfId="0" quotePrefix="1" applyNumberFormat="1" applyFont="1" applyFill="1" applyAlignment="1">
      <alignment horizontal="center" vertical="center" readingOrder="1"/>
    </xf>
    <xf numFmtId="0" fontId="12" fillId="4" borderId="0" xfId="0" applyFont="1" applyFill="1" applyAlignment="1">
      <alignment horizontal="center" vertical="center" readingOrder="1"/>
    </xf>
    <xf numFmtId="0" fontId="12" fillId="4" borderId="0" xfId="0" quotePrefix="1" applyFont="1" applyFill="1" applyAlignment="1">
      <alignment horizontal="center" vertical="center" readingOrder="1"/>
    </xf>
  </cellXfs>
  <cellStyles count="4">
    <cellStyle name="Comma" xfId="1" builtinId="3"/>
    <cellStyle name="Hyperlink" xfId="3" builtinId="8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17/10/relationships/person" Target="persons/perso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2023 GERD as % GDP</a:t>
            </a:r>
          </a:p>
          <a:p>
            <a:pPr>
              <a:defRPr/>
            </a:pPr>
            <a:r>
              <a:rPr lang="en-US"/>
              <a:t>2023 PCT filings per $bn GDP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'GERD as % GDP and PCT per GDPbn'!$B$3</c:f>
              <c:strCache>
                <c:ptCount val="1"/>
                <c:pt idx="0">
                  <c:v>PCT/($bn GDP)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'GERD as % GDP and PCT per GDPbn'!$A$4:$A$11</c:f>
              <c:strCache>
                <c:ptCount val="8"/>
                <c:pt idx="0">
                  <c:v>Australia</c:v>
                </c:pt>
                <c:pt idx="1">
                  <c:v>Brazil</c:v>
                </c:pt>
                <c:pt idx="2">
                  <c:v>Ireland</c:v>
                </c:pt>
                <c:pt idx="3">
                  <c:v>Malaysia</c:v>
                </c:pt>
                <c:pt idx="4">
                  <c:v>New Zealand</c:v>
                </c:pt>
                <c:pt idx="5">
                  <c:v>South Africa</c:v>
                </c:pt>
                <c:pt idx="6">
                  <c:v>Switzerland</c:v>
                </c:pt>
                <c:pt idx="7">
                  <c:v>United States</c:v>
                </c:pt>
              </c:strCache>
            </c:strRef>
          </c:cat>
          <c:val>
            <c:numRef>
              <c:f>'GERD as % GDP and PCT per GDPbn'!$B$4:$B$11</c:f>
              <c:numCache>
                <c:formatCode>0.000</c:formatCode>
                <c:ptCount val="8"/>
                <c:pt idx="0">
                  <c:v>0.84357331365370025</c:v>
                </c:pt>
                <c:pt idx="1">
                  <c:v>0.23595109742361481</c:v>
                </c:pt>
                <c:pt idx="2">
                  <c:v>1.3869256068021509</c:v>
                </c:pt>
                <c:pt idx="3">
                  <c:v>0.32754176157460074</c:v>
                </c:pt>
                <c:pt idx="4">
                  <c:v>1.1428705162810291</c:v>
                </c:pt>
                <c:pt idx="5">
                  <c:v>0.50859765992643691</c:v>
                </c:pt>
                <c:pt idx="6">
                  <c:v>5.7968516912869505</c:v>
                </c:pt>
                <c:pt idx="7">
                  <c:v>2.0085351380015655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1CB-4550-9BEF-E29ECCDBD94C}"/>
            </c:ext>
          </c:extLst>
        </c:ser>
        <c:ser>
          <c:idx val="1"/>
          <c:order val="1"/>
          <c:tx>
            <c:strRef>
              <c:f>'GERD as % GDP and PCT per GDPbn'!$C$3</c:f>
              <c:strCache>
                <c:ptCount val="1"/>
                <c:pt idx="0">
                  <c:v>GERD % GDP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'GERD as % GDP and PCT per GDPbn'!$A$4:$A$11</c:f>
              <c:strCache>
                <c:ptCount val="8"/>
                <c:pt idx="0">
                  <c:v>Australia</c:v>
                </c:pt>
                <c:pt idx="1">
                  <c:v>Brazil</c:v>
                </c:pt>
                <c:pt idx="2">
                  <c:v>Ireland</c:v>
                </c:pt>
                <c:pt idx="3">
                  <c:v>Malaysia</c:v>
                </c:pt>
                <c:pt idx="4">
                  <c:v>New Zealand</c:v>
                </c:pt>
                <c:pt idx="5">
                  <c:v>South Africa</c:v>
                </c:pt>
                <c:pt idx="6">
                  <c:v>Switzerland</c:v>
                </c:pt>
                <c:pt idx="7">
                  <c:v>United States</c:v>
                </c:pt>
              </c:strCache>
            </c:strRef>
          </c:cat>
          <c:val>
            <c:numRef>
              <c:f>'GERD as % GDP and PCT per GDPbn'!$C$4:$C$11</c:f>
              <c:numCache>
                <c:formatCode>General</c:formatCode>
                <c:ptCount val="8"/>
                <c:pt idx="0">
                  <c:v>1.69</c:v>
                </c:pt>
                <c:pt idx="1">
                  <c:v>1.19</c:v>
                </c:pt>
                <c:pt idx="2">
                  <c:v>1.59</c:v>
                </c:pt>
                <c:pt idx="3">
                  <c:v>1.01</c:v>
                </c:pt>
                <c:pt idx="4">
                  <c:v>1.55</c:v>
                </c:pt>
                <c:pt idx="5">
                  <c:v>0.62</c:v>
                </c:pt>
                <c:pt idx="6">
                  <c:v>3.22</c:v>
                </c:pt>
                <c:pt idx="7">
                  <c:v>3.44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1CB-4550-9BEF-E29ECCDBD9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95159823"/>
        <c:axId val="395164623"/>
      </c:barChart>
      <c:catAx>
        <c:axId val="3951598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95164623"/>
        <c:crosses val="autoZero"/>
        <c:auto val="1"/>
        <c:lblAlgn val="ctr"/>
        <c:lblOffset val="100"/>
        <c:noMultiLvlLbl val="0"/>
      </c:catAx>
      <c:valAx>
        <c:axId val="39516462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951598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'GERD as % GDP and PCT per GDPbn'!$B$3</c:f>
              <c:strCache>
                <c:ptCount val="1"/>
                <c:pt idx="0">
                  <c:v>PCT/($bn GDP)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'GERD as % GDP and PCT per GDPbn'!$A$4:$A$11</c:f>
              <c:strCache>
                <c:ptCount val="8"/>
                <c:pt idx="0">
                  <c:v>Australia</c:v>
                </c:pt>
                <c:pt idx="1">
                  <c:v>Brazil</c:v>
                </c:pt>
                <c:pt idx="2">
                  <c:v>Ireland</c:v>
                </c:pt>
                <c:pt idx="3">
                  <c:v>Malaysia</c:v>
                </c:pt>
                <c:pt idx="4">
                  <c:v>New Zealand</c:v>
                </c:pt>
                <c:pt idx="5">
                  <c:v>South Africa</c:v>
                </c:pt>
                <c:pt idx="6">
                  <c:v>Switzerland</c:v>
                </c:pt>
                <c:pt idx="7">
                  <c:v>United States</c:v>
                </c:pt>
              </c:strCache>
            </c:strRef>
          </c:cat>
          <c:val>
            <c:numRef>
              <c:f>'GERD as % GDP and PCT per GDPbn'!$B$4:$B$11</c:f>
              <c:numCache>
                <c:formatCode>0.000</c:formatCode>
                <c:ptCount val="8"/>
                <c:pt idx="0">
                  <c:v>0.84357331365370025</c:v>
                </c:pt>
                <c:pt idx="1">
                  <c:v>0.23595109742361481</c:v>
                </c:pt>
                <c:pt idx="2">
                  <c:v>1.3869256068021509</c:v>
                </c:pt>
                <c:pt idx="3">
                  <c:v>0.32754176157460074</c:v>
                </c:pt>
                <c:pt idx="4">
                  <c:v>1.1428705162810291</c:v>
                </c:pt>
                <c:pt idx="5">
                  <c:v>0.50859765992643691</c:v>
                </c:pt>
                <c:pt idx="6">
                  <c:v>5.7968516912869505</c:v>
                </c:pt>
                <c:pt idx="7">
                  <c:v>2.0085351380015655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767-4C05-90D2-C3187B43A1F5}"/>
            </c:ext>
          </c:extLst>
        </c:ser>
        <c:ser>
          <c:idx val="1"/>
          <c:order val="1"/>
          <c:tx>
            <c:strRef>
              <c:f>'GERD as % GDP and PCT per GDPbn'!$C$3</c:f>
              <c:strCache>
                <c:ptCount val="1"/>
                <c:pt idx="0">
                  <c:v>GERD % GDP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'GERD as % GDP and PCT per GDPbn'!$A$4:$A$11</c:f>
              <c:strCache>
                <c:ptCount val="8"/>
                <c:pt idx="0">
                  <c:v>Australia</c:v>
                </c:pt>
                <c:pt idx="1">
                  <c:v>Brazil</c:v>
                </c:pt>
                <c:pt idx="2">
                  <c:v>Ireland</c:v>
                </c:pt>
                <c:pt idx="3">
                  <c:v>Malaysia</c:v>
                </c:pt>
                <c:pt idx="4">
                  <c:v>New Zealand</c:v>
                </c:pt>
                <c:pt idx="5">
                  <c:v>South Africa</c:v>
                </c:pt>
                <c:pt idx="6">
                  <c:v>Switzerland</c:v>
                </c:pt>
                <c:pt idx="7">
                  <c:v>United States</c:v>
                </c:pt>
              </c:strCache>
            </c:strRef>
          </c:cat>
          <c:val>
            <c:numRef>
              <c:f>'GERD as % GDP and PCT per GDPbn'!$C$4:$C$11</c:f>
              <c:numCache>
                <c:formatCode>General</c:formatCode>
                <c:ptCount val="8"/>
                <c:pt idx="0">
                  <c:v>1.69</c:v>
                </c:pt>
                <c:pt idx="1">
                  <c:v>1.19</c:v>
                </c:pt>
                <c:pt idx="2">
                  <c:v>1.59</c:v>
                </c:pt>
                <c:pt idx="3">
                  <c:v>1.01</c:v>
                </c:pt>
                <c:pt idx="4">
                  <c:v>1.55</c:v>
                </c:pt>
                <c:pt idx="5">
                  <c:v>0.62</c:v>
                </c:pt>
                <c:pt idx="6">
                  <c:v>3.22</c:v>
                </c:pt>
                <c:pt idx="7">
                  <c:v>3.44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767-4C05-90D2-C3187B43A1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1926265103"/>
        <c:axId val="1926266063"/>
      </c:barChart>
      <c:lineChart>
        <c:grouping val="standard"/>
        <c:varyColors val="0"/>
        <c:ser>
          <c:idx val="2"/>
          <c:order val="2"/>
          <c:tx>
            <c:strRef>
              <c:f>'GERD as % GDP and PCT per GDPbn'!$D$3</c:f>
              <c:strCache>
                <c:ptCount val="1"/>
                <c:pt idx="0">
                  <c:v>GII Score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diamond"/>
            <c:size val="6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strRef>
              <c:f>'GERD as % GDP and PCT per GDPbn'!$A$4:$A$11</c:f>
              <c:strCache>
                <c:ptCount val="8"/>
                <c:pt idx="0">
                  <c:v>Australia</c:v>
                </c:pt>
                <c:pt idx="1">
                  <c:v>Brazil</c:v>
                </c:pt>
                <c:pt idx="2">
                  <c:v>Ireland</c:v>
                </c:pt>
                <c:pt idx="3">
                  <c:v>Malaysia</c:v>
                </c:pt>
                <c:pt idx="4">
                  <c:v>New Zealand</c:v>
                </c:pt>
                <c:pt idx="5">
                  <c:v>South Africa</c:v>
                </c:pt>
                <c:pt idx="6">
                  <c:v>Switzerland</c:v>
                </c:pt>
                <c:pt idx="7">
                  <c:v>United States</c:v>
                </c:pt>
              </c:strCache>
            </c:strRef>
          </c:cat>
          <c:val>
            <c:numRef>
              <c:f>'GERD as % GDP and PCT per GDPbn'!$D$4:$D$11</c:f>
              <c:numCache>
                <c:formatCode>General</c:formatCode>
                <c:ptCount val="8"/>
                <c:pt idx="0">
                  <c:v>49.7</c:v>
                </c:pt>
                <c:pt idx="1">
                  <c:v>33.6</c:v>
                </c:pt>
                <c:pt idx="2">
                  <c:v>50.4</c:v>
                </c:pt>
                <c:pt idx="3">
                  <c:v>40.9</c:v>
                </c:pt>
                <c:pt idx="4">
                  <c:v>46.6</c:v>
                </c:pt>
                <c:pt idx="5">
                  <c:v>30.4</c:v>
                </c:pt>
                <c:pt idx="6">
                  <c:v>67.599999999999994</c:v>
                </c:pt>
                <c:pt idx="7">
                  <c:v>63.5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767-4C05-90D2-C3187B43A1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36561840"/>
        <c:axId val="2136554640"/>
      </c:lineChart>
      <c:catAx>
        <c:axId val="192626510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26266063"/>
        <c:crosses val="autoZero"/>
        <c:auto val="1"/>
        <c:lblAlgn val="ctr"/>
        <c:lblOffset val="100"/>
        <c:noMultiLvlLbl val="0"/>
      </c:catAx>
      <c:valAx>
        <c:axId val="192626606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PCT filings / $bn GDP</a:t>
                </a:r>
              </a:p>
              <a:p>
                <a:pPr>
                  <a:defRPr/>
                </a:pPr>
                <a:r>
                  <a:rPr lang="en-US"/>
                  <a:t>GERD as % GDP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26265103"/>
        <c:crosses val="autoZero"/>
        <c:crossBetween val="between"/>
      </c:valAx>
      <c:valAx>
        <c:axId val="21365546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Global Innovation Index Score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136561840"/>
        <c:crosses val="max"/>
        <c:crossBetween val="between"/>
      </c:valAx>
      <c:catAx>
        <c:axId val="213656184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2136554640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Invention Disclosures per $10m (PPP) by Country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1"/>
          <c:order val="0"/>
          <c:tx>
            <c:v>Australia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'Invention Disclosures'!$B$62:$F$62</c:f>
              <c:numCache>
                <c:formatCode>General</c:formatCode>
                <c:ptCount val="5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</c:numCache>
            </c:numRef>
          </c:cat>
          <c:val>
            <c:numRef>
              <c:f>'Invention Disclosures'!$B$64:$F$64</c:f>
              <c:numCache>
                <c:formatCode>_(* #,##0.00_);_(* \(#,##0.00\);_(* "-"??_);_(@_)</c:formatCode>
                <c:ptCount val="5"/>
                <c:pt idx="0">
                  <c:v>2.6343356789473682</c:v>
                </c:pt>
                <c:pt idx="1">
                  <c:v>1.616305515079365</c:v>
                </c:pt>
                <c:pt idx="2">
                  <c:v>1.5833843697478991</c:v>
                </c:pt>
                <c:pt idx="3">
                  <c:v>1.2265768397260273</c:v>
                </c:pt>
                <c:pt idx="4">
                  <c:v>1.3600486285714288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890-419F-862E-775AD8530B69}"/>
            </c:ext>
          </c:extLst>
        </c:ser>
        <c:ser>
          <c:idx val="2"/>
          <c:order val="1"/>
          <c:tx>
            <c:v>Brazil</c:v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'Invention Disclosures'!$B$62:$F$62</c:f>
              <c:numCache>
                <c:formatCode>General</c:formatCode>
                <c:ptCount val="5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</c:numCache>
            </c:numRef>
          </c:cat>
          <c:val>
            <c:numRef>
              <c:f>'Invention Disclosures'!$B$65:$F$65</c:f>
              <c:numCache>
                <c:formatCode>_(* #,##0.00_);_(* \(#,##0.00\);_(* "-"??_);_(@_)</c:formatCode>
                <c:ptCount val="5"/>
                <c:pt idx="0">
                  <c:v>0.76647987885462576</c:v>
                </c:pt>
                <c:pt idx="1">
                  <c:v>0.80301396196538755</c:v>
                </c:pt>
                <c:pt idx="2">
                  <c:v>0.86184028315217387</c:v>
                </c:pt>
                <c:pt idx="3">
                  <c:v>0.74033558153846157</c:v>
                </c:pt>
                <c:pt idx="4">
                  <c:v>0.79988025828025489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890-419F-862E-775AD8530B69}"/>
            </c:ext>
          </c:extLst>
        </c:ser>
        <c:ser>
          <c:idx val="3"/>
          <c:order val="2"/>
          <c:tx>
            <c:v>Ireland</c:v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'Invention Disclosures'!$B$62:$F$62</c:f>
              <c:numCache>
                <c:formatCode>General</c:formatCode>
                <c:ptCount val="5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</c:numCache>
            </c:numRef>
          </c:cat>
          <c:val>
            <c:numRef>
              <c:f>'Invention Disclosures'!$B$66:$F$66</c:f>
              <c:numCache>
                <c:formatCode>_(* #,##0.00_);_(* \(#,##0.00\);_(* "-"??_);_(@_)</c:formatCode>
                <c:ptCount val="5"/>
                <c:pt idx="0">
                  <c:v>5.7313150471698124</c:v>
                </c:pt>
                <c:pt idx="1">
                  <c:v>5.4744536792452827</c:v>
                </c:pt>
                <c:pt idx="2">
                  <c:v>5.4378120535714283</c:v>
                </c:pt>
                <c:pt idx="3">
                  <c:v>3.8682144772117959</c:v>
                </c:pt>
                <c:pt idx="4">
                  <c:v>3.7460494724220625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0890-419F-862E-775AD8530B69}"/>
            </c:ext>
          </c:extLst>
        </c:ser>
        <c:ser>
          <c:idx val="5"/>
          <c:order val="3"/>
          <c:tx>
            <c:v>New Zealand</c:v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numRef>
              <c:f>'Invention Disclosures'!$B$62:$F$62</c:f>
              <c:numCache>
                <c:formatCode>General</c:formatCode>
                <c:ptCount val="5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</c:numCache>
            </c:numRef>
          </c:cat>
          <c:val>
            <c:numRef>
              <c:f>'Invention Disclosures'!$B$68:$F$68</c:f>
              <c:numCache>
                <c:formatCode>_(* #,##0.00_);_(* \(#,##0.00\);_(* "-"??_);_(@_)</c:formatCode>
                <c:ptCount val="5"/>
                <c:pt idx="0">
                  <c:v>6.6719510847457624</c:v>
                </c:pt>
                <c:pt idx="1">
                  <c:v>6.9724402999999988</c:v>
                </c:pt>
                <c:pt idx="2">
                  <c:v>3.4339809230769234</c:v>
                </c:pt>
                <c:pt idx="3">
                  <c:v>3.3403652307692306</c:v>
                </c:pt>
                <c:pt idx="4">
                  <c:v>3.0160741857142854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0890-419F-862E-775AD8530B69}"/>
            </c:ext>
          </c:extLst>
        </c:ser>
        <c:ser>
          <c:idx val="6"/>
          <c:order val="4"/>
          <c:tx>
            <c:v>South Africa</c:v>
          </c:tx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'Invention Disclosures'!$B$62:$F$62</c:f>
              <c:numCache>
                <c:formatCode>General</c:formatCode>
                <c:ptCount val="5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</c:numCache>
            </c:numRef>
          </c:cat>
          <c:val>
            <c:numRef>
              <c:f>'Invention Disclosures'!$B$69:$F$69</c:f>
              <c:numCache>
                <c:formatCode>_(* #,##0.00_);_(* \(#,##0.00\);_(* "-"??_);_(@_)</c:formatCode>
                <c:ptCount val="5"/>
                <c:pt idx="0">
                  <c:v>0.94469281111983339</c:v>
                </c:pt>
                <c:pt idx="1">
                  <c:v>0.86394374712217759</c:v>
                </c:pt>
                <c:pt idx="2">
                  <c:v>0.87170022557725446</c:v>
                </c:pt>
                <c:pt idx="3">
                  <c:v>0.80512849474665704</c:v>
                </c:pt>
                <c:pt idx="4">
                  <c:v>0.78689295187076658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0890-419F-862E-775AD8530B69}"/>
            </c:ext>
          </c:extLst>
        </c:ser>
        <c:ser>
          <c:idx val="7"/>
          <c:order val="5"/>
          <c:tx>
            <c:v>USA</c:v>
          </c:tx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'Invention Disclosures'!$B$62:$F$62</c:f>
              <c:numCache>
                <c:formatCode>General</c:formatCode>
                <c:ptCount val="5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</c:numCache>
            </c:numRef>
          </c:cat>
          <c:val>
            <c:numRef>
              <c:f>'Invention Disclosures'!$B$70:$F$70</c:f>
              <c:numCache>
                <c:formatCode>_(* #,##0.00_);_(* \(#,##0.00\);_(* "-"??_);_(@_)</c:formatCode>
                <c:ptCount val="5"/>
                <c:pt idx="0">
                  <c:v>3.2891191709844558</c:v>
                </c:pt>
                <c:pt idx="1">
                  <c:v>3.2625752105896511</c:v>
                </c:pt>
                <c:pt idx="2">
                  <c:v>2.8953601953601953</c:v>
                </c:pt>
                <c:pt idx="3">
                  <c:v>2.6296296296296298</c:v>
                </c:pt>
                <c:pt idx="4">
                  <c:v>2.3950428979980938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0890-419F-862E-775AD8530B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0991583"/>
        <c:axId val="340989663"/>
      </c:lineChart>
      <c:catAx>
        <c:axId val="340991583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ZA"/>
                  <a:t>Year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40989663"/>
        <c:crosses val="autoZero"/>
        <c:auto val="1"/>
        <c:lblAlgn val="ctr"/>
        <c:lblOffset val="100"/>
        <c:noMultiLvlLbl val="0"/>
      </c:catAx>
      <c:valAx>
        <c:axId val="34098966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ZA"/>
                  <a:t>Disclosures per $10m (PPP)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4099158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Patent Applications per $10m (PPP) by Country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1"/>
          <c:order val="0"/>
          <c:tx>
            <c:v>Australia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'Patent Applications'!$B$73:$F$73</c:f>
              <c:numCache>
                <c:formatCode>General</c:formatCode>
                <c:ptCount val="5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</c:numCache>
            </c:numRef>
          </c:cat>
          <c:val>
            <c:numRef>
              <c:f>'Patent Applications'!$B$75:$F$75</c:f>
              <c:numCache>
                <c:formatCode>_(* #,##0.00_);_(* \(#,##0.00\);_(* "-"??_);_(@_)</c:formatCode>
                <c:ptCount val="5"/>
                <c:pt idx="0">
                  <c:v>0.89859263684210511</c:v>
                </c:pt>
                <c:pt idx="1">
                  <c:v>0.50772211190476191</c:v>
                </c:pt>
                <c:pt idx="2">
                  <c:v>0.51137450756302516</c:v>
                </c:pt>
                <c:pt idx="3">
                  <c:v>0.4104100047945205</c:v>
                </c:pt>
                <c:pt idx="4">
                  <c:v>0.43771680000000007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29A-47A3-B486-6810A3C1B8AD}"/>
            </c:ext>
          </c:extLst>
        </c:ser>
        <c:ser>
          <c:idx val="2"/>
          <c:order val="1"/>
          <c:tx>
            <c:v>Brazil</c:v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'Patent Applications'!$B$73:$F$73</c:f>
              <c:numCache>
                <c:formatCode>General</c:formatCode>
                <c:ptCount val="5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</c:numCache>
            </c:numRef>
          </c:cat>
          <c:val>
            <c:numRef>
              <c:f>'Patent Applications'!$B$76:$F$76</c:f>
              <c:numCache>
                <c:formatCode>_(* #,##0.00_);_(* \(#,##0.00\);_(* "-"??_);_(@_)</c:formatCode>
                <c:ptCount val="5"/>
                <c:pt idx="0">
                  <c:v>0.43905790088105734</c:v>
                </c:pt>
                <c:pt idx="1">
                  <c:v>0.42160684205752946</c:v>
                </c:pt>
                <c:pt idx="2">
                  <c:v>0.3837225866847826</c:v>
                </c:pt>
                <c:pt idx="3">
                  <c:v>0.27255993846153842</c:v>
                </c:pt>
                <c:pt idx="4">
                  <c:v>0.28505956624203826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29A-47A3-B486-6810A3C1B8AD}"/>
            </c:ext>
          </c:extLst>
        </c:ser>
        <c:ser>
          <c:idx val="3"/>
          <c:order val="2"/>
          <c:tx>
            <c:v>Ireland</c:v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'Patent Applications'!$B$73:$F$73</c:f>
              <c:numCache>
                <c:formatCode>General</c:formatCode>
                <c:ptCount val="5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</c:numCache>
            </c:numRef>
          </c:cat>
          <c:val>
            <c:numRef>
              <c:f>'Patent Applications'!$B$77:$F$77</c:f>
              <c:numCache>
                <c:formatCode>_(* #,##0.00_);_(* \(#,##0.00\);_(* "-"??_);_(@_)</c:formatCode>
                <c:ptCount val="5"/>
                <c:pt idx="0">
                  <c:v>1.7106539465408805</c:v>
                </c:pt>
                <c:pt idx="1">
                  <c:v>1.7923044339622638</c:v>
                </c:pt>
                <c:pt idx="2">
                  <c:v>1.1860248511904763</c:v>
                </c:pt>
                <c:pt idx="3">
                  <c:v>1.005735764075067</c:v>
                </c:pt>
                <c:pt idx="4">
                  <c:v>0.67464398081534771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29A-47A3-B486-6810A3C1B8AD}"/>
            </c:ext>
          </c:extLst>
        </c:ser>
        <c:ser>
          <c:idx val="5"/>
          <c:order val="3"/>
          <c:tx>
            <c:v>New Zealand</c:v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numRef>
              <c:f>'Patent Applications'!$B$73:$F$73</c:f>
              <c:numCache>
                <c:formatCode>General</c:formatCode>
                <c:ptCount val="5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</c:numCache>
            </c:numRef>
          </c:cat>
          <c:val>
            <c:numRef>
              <c:f>'Patent Applications'!$B$79:$F$79</c:f>
              <c:numCache>
                <c:formatCode>_(* #,##0.00_);_(* \(#,##0.00\);_(* "-"??_);_(@_)</c:formatCode>
                <c:ptCount val="5"/>
                <c:pt idx="0">
                  <c:v>3.506426847457627</c:v>
                </c:pt>
                <c:pt idx="1">
                  <c:v>1.0219346636363635</c:v>
                </c:pt>
                <c:pt idx="2">
                  <c:v>0.4841350153846154</c:v>
                </c:pt>
                <c:pt idx="3">
                  <c:v>0.39687507692307694</c:v>
                </c:pt>
                <c:pt idx="4">
                  <c:v>0.54268462857142852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C29A-47A3-B486-6810A3C1B8AD}"/>
            </c:ext>
          </c:extLst>
        </c:ser>
        <c:ser>
          <c:idx val="6"/>
          <c:order val="4"/>
          <c:tx>
            <c:v>South Africa</c:v>
          </c:tx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'Patent Applications'!$B$73:$F$73</c:f>
              <c:numCache>
                <c:formatCode>General</c:formatCode>
                <c:ptCount val="5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</c:numCache>
            </c:numRef>
          </c:cat>
          <c:val>
            <c:numRef>
              <c:f>'Patent Applications'!$B$80:$F$80</c:f>
              <c:numCache>
                <c:formatCode>_(* #,##0.00_);_(* \(#,##0.00\);_(* "-"??_);_(@_)</c:formatCode>
                <c:ptCount val="5"/>
                <c:pt idx="0">
                  <c:v>0.76346602694582455</c:v>
                </c:pt>
                <c:pt idx="1">
                  <c:v>0.74983796920038059</c:v>
                </c:pt>
                <c:pt idx="2">
                  <c:v>0.71763227873104207</c:v>
                </c:pt>
                <c:pt idx="3">
                  <c:v>0.56248703057643168</c:v>
                </c:pt>
                <c:pt idx="4">
                  <c:v>0.43871022980405572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C29A-47A3-B486-6810A3C1B8AD}"/>
            </c:ext>
          </c:extLst>
        </c:ser>
        <c:ser>
          <c:idx val="7"/>
          <c:order val="5"/>
          <c:tx>
            <c:v>USA</c:v>
          </c:tx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'Patent Applications'!$B$73:$F$73</c:f>
              <c:numCache>
                <c:formatCode>General</c:formatCode>
                <c:ptCount val="5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</c:numCache>
            </c:numRef>
          </c:cat>
          <c:val>
            <c:numRef>
              <c:f>'Patent Applications'!$B$81:$F$81</c:f>
              <c:numCache>
                <c:formatCode>_(* #,##0.00_);_(* \(#,##0.00\);_(* "-"??_);_(@_)</c:formatCode>
                <c:ptCount val="5"/>
                <c:pt idx="0">
                  <c:v>2.0689119170984456</c:v>
                </c:pt>
                <c:pt idx="1">
                  <c:v>2.1345367027677495</c:v>
                </c:pt>
                <c:pt idx="2">
                  <c:v>1.9346764346764347</c:v>
                </c:pt>
                <c:pt idx="3">
                  <c:v>1.8362745098039217</c:v>
                </c:pt>
                <c:pt idx="4">
                  <c:v>2.3950428979980938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C29A-47A3-B486-6810A3C1B8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78401935"/>
        <c:axId val="478407215"/>
      </c:lineChart>
      <c:catAx>
        <c:axId val="478401935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ZA"/>
                  <a:t>Year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8407215"/>
        <c:crosses val="autoZero"/>
        <c:auto val="1"/>
        <c:lblAlgn val="ctr"/>
        <c:lblOffset val="100"/>
        <c:noMultiLvlLbl val="0"/>
      </c:catAx>
      <c:valAx>
        <c:axId val="47840721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ZA"/>
                  <a:t>Patent Applications per $10m (PPP)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_(* #,##0.00_);_(* \(#,##0.0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840193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Licenses, Options &amp; Assignments per $10m (PPP) by Country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1"/>
          <c:order val="0"/>
          <c:tx>
            <c:v>Australia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val>
            <c:numRef>
              <c:f>LOAs!$B$66:$F$66</c:f>
              <c:numCache>
                <c:formatCode>_(* #,##0.00_);_(* \(#,##0.00\);_(* "-"??_);_(@_)</c:formatCode>
                <c:ptCount val="5"/>
                <c:pt idx="0">
                  <c:v>1.1482017026315787</c:v>
                </c:pt>
                <c:pt idx="1">
                  <c:v>0.7144456563492062</c:v>
                </c:pt>
                <c:pt idx="2">
                  <c:v>0.92774595294117645</c:v>
                </c:pt>
                <c:pt idx="3">
                  <c:v>0.6793634999999999</c:v>
                </c:pt>
                <c:pt idx="4">
                  <c:v>0.64354791428571445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A40-42AD-A638-8C4F33B4CEC4}"/>
            </c:ext>
          </c:extLst>
        </c:ser>
        <c:ser>
          <c:idx val="2"/>
          <c:order val="1"/>
          <c:tx>
            <c:v>Brazil</c:v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val>
            <c:numRef>
              <c:f>LOAs!$B$67:$F$67</c:f>
              <c:numCache>
                <c:formatCode>_(* #,##0.00_);_(* \(#,##0.00\);_(* "-"??_);_(@_)</c:formatCode>
                <c:ptCount val="5"/>
                <c:pt idx="0">
                  <c:v>5.8909918502202653E-2</c:v>
                </c:pt>
                <c:pt idx="1">
                  <c:v>9.6087140747995098E-2</c:v>
                </c:pt>
                <c:pt idx="2">
                  <c:v>9.9567444565217406E-2</c:v>
                </c:pt>
                <c:pt idx="3">
                  <c:v>7.6773427692307689E-2</c:v>
                </c:pt>
                <c:pt idx="4">
                  <c:v>7.165431719745223E-2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A40-42AD-A638-8C4F33B4CEC4}"/>
            </c:ext>
          </c:extLst>
        </c:ser>
        <c:ser>
          <c:idx val="3"/>
          <c:order val="2"/>
          <c:tx>
            <c:v>Ireland</c:v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val>
            <c:numRef>
              <c:f>LOAs!$B$68:$F$68</c:f>
              <c:numCache>
                <c:formatCode>_(* #,##0.00_);_(* \(#,##0.00\);_(* "-"??_);_(@_)</c:formatCode>
                <c:ptCount val="5"/>
                <c:pt idx="0">
                  <c:v>2.6221702830188685</c:v>
                </c:pt>
                <c:pt idx="1">
                  <c:v>2.4019317924528298</c:v>
                </c:pt>
                <c:pt idx="2">
                  <c:v>2.4279942708333335</c:v>
                </c:pt>
                <c:pt idx="3">
                  <c:v>1.7213554423592492</c:v>
                </c:pt>
                <c:pt idx="4">
                  <c:v>1.8286402637889687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A40-42AD-A638-8C4F33B4CEC4}"/>
            </c:ext>
          </c:extLst>
        </c:ser>
        <c:ser>
          <c:idx val="5"/>
          <c:order val="3"/>
          <c:tx>
            <c:v>New Zealand</c:v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val>
            <c:numRef>
              <c:f>LOAs!$B$70:$F$70</c:f>
              <c:numCache>
                <c:formatCode>_(* #,##0.00_);_(* \(#,##0.00\);_(* "-"??_);_(@_)</c:formatCode>
                <c:ptCount val="5"/>
                <c:pt idx="1">
                  <c:v>1.4617546454545454</c:v>
                </c:pt>
                <c:pt idx="2">
                  <c:v>1.238484923076923</c:v>
                </c:pt>
                <c:pt idx="3">
                  <c:v>1.0693578461538462</c:v>
                </c:pt>
                <c:pt idx="4">
                  <c:v>0.52181214285714284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2A40-42AD-A638-8C4F33B4CEC4}"/>
            </c:ext>
          </c:extLst>
        </c:ser>
        <c:ser>
          <c:idx val="6"/>
          <c:order val="4"/>
          <c:tx>
            <c:v>South Africa</c:v>
          </c:tx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val>
            <c:numRef>
              <c:f>LOAs!$B$71:$F$71</c:f>
              <c:numCache>
                <c:formatCode>_(* #,##0.00_);_(* \(#,##0.00\);_(* "-"??_);_(@_)</c:formatCode>
                <c:ptCount val="5"/>
                <c:pt idx="0">
                  <c:v>0.26220045369856598</c:v>
                </c:pt>
                <c:pt idx="1">
                  <c:v>0.20376031771749473</c:v>
                </c:pt>
                <c:pt idx="2">
                  <c:v>0.25542843819240479</c:v>
                </c:pt>
                <c:pt idx="3">
                  <c:v>0.23896507834946443</c:v>
                </c:pt>
                <c:pt idx="4">
                  <c:v>0.22283694212269495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2A40-42AD-A638-8C4F33B4CEC4}"/>
            </c:ext>
          </c:extLst>
        </c:ser>
        <c:ser>
          <c:idx val="7"/>
          <c:order val="5"/>
          <c:tx>
            <c:v>USA</c:v>
          </c:tx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val>
            <c:numRef>
              <c:f>LOAs!$B$72:$F$72</c:f>
              <c:numCache>
                <c:formatCode>_(* #,##0.00_);_(* \(#,##0.00\);_(* "-"??_);_(@_)</c:formatCode>
                <c:ptCount val="5"/>
                <c:pt idx="0">
                  <c:v>1.2630829015544041</c:v>
                </c:pt>
                <c:pt idx="1">
                  <c:v>1.2093862815884477</c:v>
                </c:pt>
                <c:pt idx="2">
                  <c:v>1.2633699633699633</c:v>
                </c:pt>
                <c:pt idx="3">
                  <c:v>1.0766884531590415</c:v>
                </c:pt>
                <c:pt idx="4">
                  <c:v>0.88646329837940896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2A40-42AD-A638-8C4F33B4CE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7672735"/>
        <c:axId val="487678495"/>
      </c:lineChart>
      <c:catAx>
        <c:axId val="487672735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ZA"/>
                  <a:t>Year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87678495"/>
        <c:crosses val="autoZero"/>
        <c:auto val="1"/>
        <c:lblAlgn val="ctr"/>
        <c:lblOffset val="100"/>
        <c:noMultiLvlLbl val="0"/>
      </c:catAx>
      <c:valAx>
        <c:axId val="48767849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ZA"/>
                  <a:t>LOAs per $10m (PPP)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_(* #,##0.00_);_(* \(#,##0.0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8767273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Spin-off Companies per $10m (PPP)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1"/>
          <c:order val="0"/>
          <c:tx>
            <c:v>Australia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val>
            <c:numRef>
              <c:f>'Spin-off Companies'!$B$64:$F$64</c:f>
              <c:numCache>
                <c:formatCode>_(* #,##0.00_);_(* \(#,##0.00\);_(* "-"??_);_(@_)</c:formatCode>
                <c:ptCount val="5"/>
                <c:pt idx="0">
                  <c:v>8.6403138157894729E-2</c:v>
                </c:pt>
                <c:pt idx="1">
                  <c:v>6.2471400793650787E-2</c:v>
                </c:pt>
                <c:pt idx="2">
                  <c:v>8.0928534453781509E-2</c:v>
                </c:pt>
                <c:pt idx="3">
                  <c:v>4.4670476712328766E-2</c:v>
                </c:pt>
                <c:pt idx="4">
                  <c:v>4.8635200000000003E-2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794-41F8-A90D-FBE5914B5E71}"/>
            </c:ext>
          </c:extLst>
        </c:ser>
        <c:ser>
          <c:idx val="2"/>
          <c:order val="1"/>
          <c:tx>
            <c:v>Brazil</c:v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val>
            <c:numRef>
              <c:f>'Spin-off Companies'!$B$65:$F$65</c:f>
              <c:numCache>
                <c:formatCode>_(* #,##0.00_);_(* \(#,##0.00\);_(* "-"??_);_(@_)</c:formatCode>
                <c:ptCount val="5"/>
                <c:pt idx="0">
                  <c:v>2.7990348017621149E-2</c:v>
                </c:pt>
                <c:pt idx="1">
                  <c:v>4.2487511215099867E-2</c:v>
                </c:pt>
                <c:pt idx="2">
                  <c:v>2.2628964673913041E-2</c:v>
                </c:pt>
                <c:pt idx="3">
                  <c:v>2.9396516923076921E-2</c:v>
                </c:pt>
                <c:pt idx="4">
                  <c:v>1.0903917834394905E-2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794-41F8-A90D-FBE5914B5E71}"/>
            </c:ext>
          </c:extLst>
        </c:ser>
        <c:ser>
          <c:idx val="3"/>
          <c:order val="2"/>
          <c:tx>
            <c:v>Ireland</c:v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val>
            <c:numRef>
              <c:f>'Spin-off Companies'!$B$66:$F$66</c:f>
              <c:numCache>
                <c:formatCode>_(* #,##0.00_);_(* \(#,##0.00\);_(* "-"??_);_(@_)</c:formatCode>
                <c:ptCount val="5"/>
                <c:pt idx="0">
                  <c:v>0.3246496540880503</c:v>
                </c:pt>
                <c:pt idx="1">
                  <c:v>0.36577641509433956</c:v>
                </c:pt>
                <c:pt idx="2">
                  <c:v>0.35804523809523814</c:v>
                </c:pt>
                <c:pt idx="3">
                  <c:v>0.23209286863270778</c:v>
                </c:pt>
                <c:pt idx="4">
                  <c:v>0.23079925659472422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794-41F8-A90D-FBE5914B5E71}"/>
            </c:ext>
          </c:extLst>
        </c:ser>
        <c:ser>
          <c:idx val="5"/>
          <c:order val="3"/>
          <c:tx>
            <c:v>New Zealand</c:v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val>
            <c:numRef>
              <c:f>'Spin-off Companies'!$B$68:$F$68</c:f>
              <c:numCache>
                <c:formatCode>_(* #,##0.00_);_(* \(#,##0.00\);_(* "-"??_);_(@_)</c:formatCode>
                <c:ptCount val="5"/>
                <c:pt idx="0">
                  <c:v>0.24350186440677965</c:v>
                </c:pt>
                <c:pt idx="1">
                  <c:v>0.21990999090909089</c:v>
                </c:pt>
                <c:pt idx="2">
                  <c:v>0.14636640000000001</c:v>
                </c:pt>
                <c:pt idx="3">
                  <c:v>0.20946184615384614</c:v>
                </c:pt>
                <c:pt idx="4">
                  <c:v>0.16697988571428571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2794-41F8-A90D-FBE5914B5E71}"/>
            </c:ext>
          </c:extLst>
        </c:ser>
        <c:ser>
          <c:idx val="6"/>
          <c:order val="4"/>
          <c:tx>
            <c:v>South Africa</c:v>
          </c:tx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val>
            <c:numRef>
              <c:f>'Spin-off Companies'!$B$69:$F$69</c:f>
              <c:numCache>
                <c:formatCode>_(* #,##0.00_);_(* \(#,##0.00\);_(* "-"??_);_(@_)</c:formatCode>
                <c:ptCount val="5"/>
                <c:pt idx="0">
                  <c:v>2.3135334149873472E-2</c:v>
                </c:pt>
                <c:pt idx="1">
                  <c:v>5.2977682606548622E-2</c:v>
                </c:pt>
                <c:pt idx="2">
                  <c:v>3.648977688462926E-2</c:v>
                </c:pt>
                <c:pt idx="3">
                  <c:v>4.4116629849131894E-2</c:v>
                </c:pt>
                <c:pt idx="4">
                  <c:v>2.4372790544669762E-2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2794-41F8-A90D-FBE5914B5E71}"/>
            </c:ext>
          </c:extLst>
        </c:ser>
        <c:ser>
          <c:idx val="7"/>
          <c:order val="5"/>
          <c:tx>
            <c:v>USA</c:v>
          </c:tx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val>
            <c:numRef>
              <c:f>'Spin-off Companies'!$B$70:$F$70</c:f>
              <c:numCache>
                <c:formatCode>_(* #,##0.00_);_(* \(#,##0.00\);_(* "-"??_);_(@_)</c:formatCode>
                <c:ptCount val="5"/>
                <c:pt idx="0">
                  <c:v>0.13471502590673576</c:v>
                </c:pt>
                <c:pt idx="1">
                  <c:v>0.13441636582430808</c:v>
                </c:pt>
                <c:pt idx="2">
                  <c:v>0.12161172161172161</c:v>
                </c:pt>
                <c:pt idx="3">
                  <c:v>0.10871459694989107</c:v>
                </c:pt>
                <c:pt idx="4">
                  <c:v>8.6081982840800764E-2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2794-41F8-A90D-FBE5914B5E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652125535"/>
        <c:axId val="1652129375"/>
      </c:lineChart>
      <c:catAx>
        <c:axId val="1652125535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ZA"/>
                  <a:t>Year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52129375"/>
        <c:crosses val="autoZero"/>
        <c:auto val="1"/>
        <c:lblAlgn val="ctr"/>
        <c:lblOffset val="100"/>
        <c:noMultiLvlLbl val="0"/>
      </c:catAx>
      <c:valAx>
        <c:axId val="165212937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ZA"/>
                  <a:t>Spin-offs per $10m PPP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5212553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.xml"/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123825</xdr:colOff>
      <xdr:row>1</xdr:row>
      <xdr:rowOff>161925</xdr:rowOff>
    </xdr:from>
    <xdr:to>
      <xdr:col>17</xdr:col>
      <xdr:colOff>435296</xdr:colOff>
      <xdr:row>11</xdr:row>
      <xdr:rowOff>40243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331E33E-5FCC-4A4B-BC20-B1833DE657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546580" y="3649980"/>
          <a:ext cx="6853241" cy="1686163"/>
        </a:xfrm>
        <a:prstGeom prst="rect">
          <a:avLst/>
        </a:prstGeom>
      </xdr:spPr>
    </xdr:pic>
    <xdr:clientData/>
  </xdr:twoCellAnchor>
  <xdr:twoCellAnchor>
    <xdr:from>
      <xdr:col>0</xdr:col>
      <xdr:colOff>360051</xdr:colOff>
      <xdr:row>15</xdr:row>
      <xdr:rowOff>169545</xdr:rowOff>
    </xdr:from>
    <xdr:to>
      <xdr:col>3</xdr:col>
      <xdr:colOff>1417320</xdr:colOff>
      <xdr:row>31</xdr:row>
      <xdr:rowOff>154305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9975C91D-2222-8AC3-912B-4C710D705D2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</xdr:col>
      <xdr:colOff>262896</xdr:colOff>
      <xdr:row>15</xdr:row>
      <xdr:rowOff>152401</xdr:rowOff>
    </xdr:from>
    <xdr:to>
      <xdr:col>8</xdr:col>
      <xdr:colOff>1230630</xdr:colOff>
      <xdr:row>33</xdr:row>
      <xdr:rowOff>38101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FFB8EC9D-9C18-4CFD-FD94-BE1538C5A23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567690</xdr:colOff>
      <xdr:row>57</xdr:row>
      <xdr:rowOff>155108</xdr:rowOff>
    </xdr:from>
    <xdr:to>
      <xdr:col>15</xdr:col>
      <xdr:colOff>598170</xdr:colOff>
      <xdr:row>78</xdr:row>
      <xdr:rowOff>9058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216F2DFB-4273-D833-D246-BE5AC2B83F8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1009650</xdr:colOff>
      <xdr:row>74</xdr:row>
      <xdr:rowOff>5715</xdr:rowOff>
    </xdr:from>
    <xdr:to>
      <xdr:col>12</xdr:col>
      <xdr:colOff>940797</xdr:colOff>
      <xdr:row>101</xdr:row>
      <xdr:rowOff>111306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1125B85E-C5FA-F375-B43F-B82FF031BC4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1905</xdr:colOff>
      <xdr:row>62</xdr:row>
      <xdr:rowOff>17145</xdr:rowOff>
    </xdr:from>
    <xdr:to>
      <xdr:col>14</xdr:col>
      <xdr:colOff>90714</xdr:colOff>
      <xdr:row>86</xdr:row>
      <xdr:rowOff>113393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3182F38B-662B-AB00-A409-1C2B3820625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1905</xdr:colOff>
      <xdr:row>60</xdr:row>
      <xdr:rowOff>17144</xdr:rowOff>
    </xdr:from>
    <xdr:to>
      <xdr:col>15</xdr:col>
      <xdr:colOff>7620</xdr:colOff>
      <xdr:row>80</xdr:row>
      <xdr:rowOff>55244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3EAC77F3-B2B7-E12B-650F-648261BB236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121920</xdr:colOff>
      <xdr:row>10</xdr:row>
      <xdr:rowOff>7722</xdr:rowOff>
    </xdr:from>
    <xdr:to>
      <xdr:col>9</xdr:col>
      <xdr:colOff>475027</xdr:colOff>
      <xdr:row>16</xdr:row>
      <xdr:rowOff>135402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DDF8C8E-6E47-8A32-52B9-9325AD7964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313545" y="1865097"/>
          <a:ext cx="5601382" cy="1213530"/>
        </a:xfrm>
        <a:prstGeom prst="rect">
          <a:avLst/>
        </a:prstGeom>
      </xdr:spPr>
    </xdr:pic>
    <xdr:clientData/>
  </xdr:twoCellAnchor>
  <xdr:twoCellAnchor editAs="oneCell">
    <xdr:from>
      <xdr:col>9</xdr:col>
      <xdr:colOff>678180</xdr:colOff>
      <xdr:row>8</xdr:row>
      <xdr:rowOff>9525</xdr:rowOff>
    </xdr:from>
    <xdr:to>
      <xdr:col>17</xdr:col>
      <xdr:colOff>397196</xdr:colOff>
      <xdr:row>17</xdr:row>
      <xdr:rowOff>59293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B618C78-5575-A522-421C-B5255A7ED6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5099030" y="1504950"/>
          <a:ext cx="6862766" cy="1684258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eicdata.com/en/australia/gross-domestic-expenditure-on-research-and-development-oecd-member-annual" TargetMode="External"/><Relationship Id="rId2" Type="http://schemas.openxmlformats.org/officeDocument/2006/relationships/hyperlink" Target="https://hsrc.ac.za/wp-content/uploads/2025/10/RD_StatisticalReport2023-24_FINAL.pdf" TargetMode="External"/><Relationship Id="rId1" Type="http://schemas.openxmlformats.org/officeDocument/2006/relationships/hyperlink" Target="https://www.nrf.ac.za/wp-content/uploads/2025/08/NRF-Data-Insights_Volume-1.pdf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eicdata.com/en/australia/gross-domestic-expenditure-on-research-and-development-oecd-member-annual" TargetMode="External"/><Relationship Id="rId2" Type="http://schemas.openxmlformats.org/officeDocument/2006/relationships/hyperlink" Target="https://hsrc.ac.za/wp-content/uploads/2025/10/RD_StatisticalReport2023-24_FINAL.pdf" TargetMode="External"/><Relationship Id="rId1" Type="http://schemas.openxmlformats.org/officeDocument/2006/relationships/hyperlink" Target="https://www.nrf.ac.za/wp-content/uploads/2025/08/NRF-Data-Insights_Volume-1.pdf" TargetMode="External"/><Relationship Id="rId4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eicdata.com/en/australia/gross-domestic-expenditure-on-research-and-development-oecd-member-annual" TargetMode="External"/><Relationship Id="rId2" Type="http://schemas.openxmlformats.org/officeDocument/2006/relationships/hyperlink" Target="https://hsrc.ac.za/wp-content/uploads/2025/10/RD_StatisticalReport2023-24_FINAL.pdf" TargetMode="External"/><Relationship Id="rId1" Type="http://schemas.openxmlformats.org/officeDocument/2006/relationships/hyperlink" Target="https://www.nrf.ac.za/wp-content/uploads/2025/08/NRF-Data-Insights_Volume-1.pdf" TargetMode="External"/><Relationship Id="rId4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eicdata.com/en/australia/gross-domestic-expenditure-on-research-and-development-oecd-member-annual" TargetMode="External"/><Relationship Id="rId2" Type="http://schemas.openxmlformats.org/officeDocument/2006/relationships/hyperlink" Target="https://hsrc.ac.za/wp-content/uploads/2025/10/RD_StatisticalReport2023-24_FINAL.pdf" TargetMode="External"/><Relationship Id="rId1" Type="http://schemas.openxmlformats.org/officeDocument/2006/relationships/hyperlink" Target="https://www.nrf.ac.za/wp-content/uploads/2025/08/NRF-Data-Insights_Volume-1.pdf" TargetMode="External"/><Relationship Id="rId4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eicdata.com/en/australia/gross-domestic-expenditure-on-research-and-development-oecd-member-annual" TargetMode="External"/><Relationship Id="rId2" Type="http://schemas.openxmlformats.org/officeDocument/2006/relationships/hyperlink" Target="https://hsrc.ac.za/wp-content/uploads/2025/10/RD_StatisticalReport2023-24_FINAL.pdf" TargetMode="External"/><Relationship Id="rId1" Type="http://schemas.openxmlformats.org/officeDocument/2006/relationships/hyperlink" Target="https://www.nrf.ac.za/wp-content/uploads/2025/08/NRF-Data-Insights_Volume-1.pdf" TargetMode="External"/><Relationship Id="rId4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eicdata.com/en/australia/gross-domestic-expenditure-on-research-and-development-oecd-member-annual" TargetMode="External"/><Relationship Id="rId2" Type="http://schemas.openxmlformats.org/officeDocument/2006/relationships/hyperlink" Target="https://hsrc.ac.za/wp-content/uploads/2025/10/RD_StatisticalReport2023-24_FINAL.pdf" TargetMode="External"/><Relationship Id="rId1" Type="http://schemas.openxmlformats.org/officeDocument/2006/relationships/hyperlink" Target="https://www.nrf.ac.za/wp-content/uploads/2025/08/NRF-Data-Insights_Volume-1.pdf" TargetMode="External"/><Relationship Id="rId4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C6AE6D-18DC-40EA-86A0-4BD5B2AE73B9}">
  <dimension ref="A1:S43"/>
  <sheetViews>
    <sheetView topLeftCell="A4" workbookViewId="0">
      <pane xSplit="1" topLeftCell="B1" activePane="topRight" state="frozen"/>
      <selection activeCell="A78" sqref="A78"/>
      <selection pane="topRight" activeCell="E32" sqref="E32"/>
    </sheetView>
  </sheetViews>
  <sheetFormatPr defaultRowHeight="14.4" x14ac:dyDescent="0.3"/>
  <cols>
    <col min="1" max="1" width="26.6640625" customWidth="1"/>
    <col min="2" max="2" width="14.44140625" customWidth="1"/>
    <col min="3" max="3" width="16.6640625" customWidth="1"/>
    <col min="4" max="10" width="25.44140625" customWidth="1"/>
    <col min="11" max="13" width="17.77734375" customWidth="1"/>
    <col min="14" max="14" width="15.44140625" customWidth="1"/>
    <col min="18" max="18" width="25.6640625" customWidth="1"/>
    <col min="19" max="19" width="16.44140625" customWidth="1"/>
    <col min="20" max="20" width="17.5546875" customWidth="1"/>
  </cols>
  <sheetData>
    <row r="1" spans="1:19" x14ac:dyDescent="0.3">
      <c r="A1" s="2" t="s">
        <v>0</v>
      </c>
      <c r="B1" s="2"/>
    </row>
    <row r="2" spans="1:19" x14ac:dyDescent="0.3">
      <c r="I2" t="s">
        <v>638</v>
      </c>
    </row>
    <row r="3" spans="1:19" x14ac:dyDescent="0.3">
      <c r="A3" s="6" t="s">
        <v>618</v>
      </c>
      <c r="B3" s="6" t="s">
        <v>644</v>
      </c>
      <c r="C3" s="6" t="s">
        <v>651</v>
      </c>
      <c r="D3" s="6" t="s">
        <v>633</v>
      </c>
      <c r="E3" s="6" t="s">
        <v>645</v>
      </c>
      <c r="F3" s="6" t="s">
        <v>634</v>
      </c>
      <c r="G3" s="6" t="s">
        <v>633</v>
      </c>
      <c r="H3" s="6" t="s">
        <v>632</v>
      </c>
      <c r="I3" s="6" t="s">
        <v>637</v>
      </c>
      <c r="S3" s="6" t="s">
        <v>643</v>
      </c>
    </row>
    <row r="4" spans="1:19" x14ac:dyDescent="0.3">
      <c r="A4" s="7" t="s">
        <v>7</v>
      </c>
      <c r="B4" s="25">
        <f>H4/(S4/1000)</f>
        <v>0.84357331365370025</v>
      </c>
      <c r="C4">
        <v>1.69</v>
      </c>
      <c r="D4">
        <v>49.7</v>
      </c>
      <c r="E4">
        <f>S4/1000</f>
        <v>1780.521</v>
      </c>
      <c r="F4">
        <v>24</v>
      </c>
      <c r="G4">
        <v>49.7</v>
      </c>
      <c r="H4">
        <v>1502</v>
      </c>
      <c r="I4">
        <v>2023</v>
      </c>
      <c r="J4" s="19" t="s">
        <v>642</v>
      </c>
      <c r="S4" s="18">
        <v>1780521</v>
      </c>
    </row>
    <row r="5" spans="1:19" x14ac:dyDescent="0.3">
      <c r="A5" s="7" t="s">
        <v>8</v>
      </c>
      <c r="B5" s="25">
        <f>H5/(S5/1000)</f>
        <v>0.23595109742361481</v>
      </c>
      <c r="C5">
        <v>1.19</v>
      </c>
      <c r="D5">
        <v>33.6</v>
      </c>
      <c r="E5">
        <f>S5/1000</f>
        <v>2191.1320000000001</v>
      </c>
      <c r="F5">
        <v>49</v>
      </c>
      <c r="G5">
        <v>33.6</v>
      </c>
      <c r="H5">
        <v>517</v>
      </c>
      <c r="I5">
        <v>2023</v>
      </c>
      <c r="S5" s="18">
        <v>2191132</v>
      </c>
    </row>
    <row r="6" spans="1:19" x14ac:dyDescent="0.3">
      <c r="A6" s="7" t="s">
        <v>9</v>
      </c>
      <c r="B6" s="25">
        <f>H6/(S6/1000)</f>
        <v>1.3869256068021509</v>
      </c>
      <c r="C6">
        <v>1.59</v>
      </c>
      <c r="D6">
        <v>50.4</v>
      </c>
      <c r="E6">
        <f>S6/1000</f>
        <v>563.11599999999999</v>
      </c>
      <c r="F6">
        <v>22</v>
      </c>
      <c r="G6">
        <v>50.4</v>
      </c>
      <c r="H6">
        <v>781</v>
      </c>
      <c r="I6">
        <v>2023</v>
      </c>
      <c r="S6" s="18">
        <v>563116</v>
      </c>
    </row>
    <row r="7" spans="1:19" x14ac:dyDescent="0.3">
      <c r="A7" s="7" t="s">
        <v>11</v>
      </c>
      <c r="B7" s="25">
        <f>H7/(S7/1000)</f>
        <v>0.32754176157460074</v>
      </c>
      <c r="C7">
        <v>1.01</v>
      </c>
      <c r="D7">
        <v>40.9</v>
      </c>
      <c r="E7">
        <f>S7/1000</f>
        <v>399.94900000000001</v>
      </c>
      <c r="F7">
        <v>36</v>
      </c>
      <c r="G7">
        <v>40.9</v>
      </c>
      <c r="H7">
        <v>131</v>
      </c>
      <c r="I7">
        <v>2022</v>
      </c>
      <c r="S7" s="18">
        <v>399949</v>
      </c>
    </row>
    <row r="8" spans="1:19" x14ac:dyDescent="0.3">
      <c r="A8" s="7" t="s">
        <v>10</v>
      </c>
      <c r="B8" s="25">
        <f>H8/(S8/1000)</f>
        <v>1.1428705162810291</v>
      </c>
      <c r="C8">
        <v>1.55</v>
      </c>
      <c r="D8">
        <v>46.6</v>
      </c>
      <c r="E8">
        <f>S8/1000</f>
        <v>256.37200000000001</v>
      </c>
      <c r="F8">
        <v>27</v>
      </c>
      <c r="G8">
        <v>46.6</v>
      </c>
      <c r="H8">
        <v>293</v>
      </c>
      <c r="I8">
        <v>2023</v>
      </c>
      <c r="P8" s="20">
        <f>2378/392000</f>
        <v>6.0663265306122446E-3</v>
      </c>
      <c r="S8" s="18">
        <v>256372</v>
      </c>
    </row>
    <row r="9" spans="1:19" x14ac:dyDescent="0.3">
      <c r="A9" s="7" t="s">
        <v>2</v>
      </c>
      <c r="B9" s="25">
        <f>H9/(S9/1000)</f>
        <v>0.50859765992643691</v>
      </c>
      <c r="C9" s="9">
        <v>0.62</v>
      </c>
      <c r="D9">
        <v>30.4</v>
      </c>
      <c r="E9">
        <f>S9/1000</f>
        <v>381.44099999999997</v>
      </c>
      <c r="F9">
        <v>59</v>
      </c>
      <c r="G9">
        <v>30.4</v>
      </c>
      <c r="H9">
        <v>194</v>
      </c>
      <c r="I9">
        <v>2023</v>
      </c>
      <c r="P9" s="20">
        <f>3207/380000</f>
        <v>8.4394736842105262E-3</v>
      </c>
      <c r="S9" s="18">
        <v>381441</v>
      </c>
    </row>
    <row r="10" spans="1:19" x14ac:dyDescent="0.3">
      <c r="A10" s="7" t="s">
        <v>12</v>
      </c>
      <c r="B10" s="25">
        <f>H10/(S10/1000)</f>
        <v>5.7968516912869505</v>
      </c>
      <c r="C10">
        <v>3.22</v>
      </c>
      <c r="D10">
        <v>67.599999999999994</v>
      </c>
      <c r="E10">
        <f>S10/1000</f>
        <v>928.43499999999995</v>
      </c>
      <c r="F10">
        <v>1</v>
      </c>
      <c r="G10">
        <v>67.599999999999994</v>
      </c>
      <c r="H10">
        <v>5382</v>
      </c>
      <c r="I10">
        <v>2023</v>
      </c>
      <c r="P10" s="20">
        <f>3760/363000</f>
        <v>1.0358126721763086E-2</v>
      </c>
      <c r="S10" s="18">
        <v>928435</v>
      </c>
    </row>
    <row r="11" spans="1:19" x14ac:dyDescent="0.3">
      <c r="A11" s="7" t="s">
        <v>589</v>
      </c>
      <c r="B11" s="25">
        <f>H11/(S11/1000)</f>
        <v>2.0085351380015655</v>
      </c>
      <c r="C11">
        <v>3.44</v>
      </c>
      <c r="D11">
        <v>63.5</v>
      </c>
      <c r="E11">
        <f>S11/1000</f>
        <v>27720.7</v>
      </c>
      <c r="F11">
        <v>3</v>
      </c>
      <c r="G11">
        <v>63.5</v>
      </c>
      <c r="H11">
        <v>55678</v>
      </c>
      <c r="I11">
        <v>2023</v>
      </c>
      <c r="P11" s="20">
        <f>563/340000</f>
        <v>1.6558823529411765E-3</v>
      </c>
      <c r="S11" s="18">
        <v>27720700</v>
      </c>
    </row>
    <row r="12" spans="1:19" x14ac:dyDescent="0.3">
      <c r="C12" s="18"/>
      <c r="D12" s="18"/>
      <c r="H12" s="19" t="s">
        <v>639</v>
      </c>
    </row>
    <row r="13" spans="1:19" x14ac:dyDescent="0.3">
      <c r="I13" t="s">
        <v>641</v>
      </c>
      <c r="J13" s="19" t="s">
        <v>640</v>
      </c>
    </row>
    <row r="19" spans="5:5" ht="15.6" x14ac:dyDescent="0.3">
      <c r="E19" s="41" t="s">
        <v>90</v>
      </c>
    </row>
    <row r="20" spans="5:5" ht="15.6" x14ac:dyDescent="0.3">
      <c r="E20" s="42" t="s">
        <v>652</v>
      </c>
    </row>
    <row r="21" spans="5:5" ht="15.6" x14ac:dyDescent="0.3">
      <c r="E21" s="42" t="s">
        <v>653</v>
      </c>
    </row>
    <row r="22" spans="5:5" ht="15.6" x14ac:dyDescent="0.3">
      <c r="E22" s="42" t="s">
        <v>654</v>
      </c>
    </row>
    <row r="23" spans="5:5" ht="15.6" x14ac:dyDescent="0.3">
      <c r="E23" s="43" t="s">
        <v>656</v>
      </c>
    </row>
    <row r="35" spans="1:4" x14ac:dyDescent="0.3">
      <c r="A35" t="s">
        <v>618</v>
      </c>
      <c r="B35" t="s">
        <v>645</v>
      </c>
      <c r="C35" t="s">
        <v>634</v>
      </c>
      <c r="D35" t="s">
        <v>633</v>
      </c>
    </row>
    <row r="36" spans="1:4" x14ac:dyDescent="0.3">
      <c r="A36" t="s">
        <v>7</v>
      </c>
      <c r="B36">
        <v>1780.521</v>
      </c>
      <c r="C36">
        <v>24</v>
      </c>
      <c r="D36">
        <v>49.7</v>
      </c>
    </row>
    <row r="37" spans="1:4" x14ac:dyDescent="0.3">
      <c r="A37" t="s">
        <v>8</v>
      </c>
      <c r="B37">
        <v>2191.1320000000001</v>
      </c>
      <c r="C37">
        <v>49</v>
      </c>
      <c r="D37">
        <v>33.6</v>
      </c>
    </row>
    <row r="38" spans="1:4" x14ac:dyDescent="0.3">
      <c r="A38" t="s">
        <v>9</v>
      </c>
      <c r="B38">
        <v>563.11599999999999</v>
      </c>
      <c r="C38">
        <v>22</v>
      </c>
      <c r="D38">
        <v>50.4</v>
      </c>
    </row>
    <row r="39" spans="1:4" x14ac:dyDescent="0.3">
      <c r="A39" t="s">
        <v>11</v>
      </c>
      <c r="B39">
        <v>399.94900000000001</v>
      </c>
      <c r="C39">
        <v>36</v>
      </c>
      <c r="D39">
        <v>40.9</v>
      </c>
    </row>
    <row r="40" spans="1:4" x14ac:dyDescent="0.3">
      <c r="A40" t="s">
        <v>10</v>
      </c>
      <c r="B40">
        <v>256.37200000000001</v>
      </c>
      <c r="C40">
        <v>27</v>
      </c>
      <c r="D40">
        <v>46.6</v>
      </c>
    </row>
    <row r="41" spans="1:4" x14ac:dyDescent="0.3">
      <c r="A41" t="s">
        <v>2</v>
      </c>
      <c r="B41">
        <v>381.44099999999997</v>
      </c>
      <c r="C41">
        <v>59</v>
      </c>
      <c r="D41">
        <v>30.4</v>
      </c>
    </row>
    <row r="42" spans="1:4" x14ac:dyDescent="0.3">
      <c r="A42" t="s">
        <v>12</v>
      </c>
      <c r="B42">
        <v>928.43499999999995</v>
      </c>
      <c r="C42">
        <v>1</v>
      </c>
      <c r="D42">
        <v>67.599999999999994</v>
      </c>
    </row>
    <row r="43" spans="1:4" x14ac:dyDescent="0.3">
      <c r="A43" t="s">
        <v>589</v>
      </c>
      <c r="B43">
        <v>27720.7</v>
      </c>
      <c r="C43">
        <v>3</v>
      </c>
      <c r="D43">
        <v>63.5</v>
      </c>
    </row>
  </sheetData>
  <hyperlinks>
    <hyperlink ref="H12" r:id="rId1" display="https://www.nrf.ac.za/wp-content/uploads/2025/08/NRF-Data-Insights_Volume-1.pdf" xr:uid="{B7E79F6E-76E6-43D1-9382-823BADFABD07}"/>
    <hyperlink ref="J13" r:id="rId2" display="https://hsrc.ac.za/wp-content/uploads/2025/10/RD_StatisticalReport2023-24_FINAL.pdf" xr:uid="{9A5B19E7-54B8-4230-84D0-3B0660307D44}"/>
    <hyperlink ref="J4" r:id="rId3" xr:uid="{F5121472-339A-4934-823B-D11C7BA266DA}"/>
  </hyperlinks>
  <pageMargins left="0.7" right="0.7" top="0.75" bottom="0.75" header="0.3" footer="0.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EE5F58-A9BB-4A7E-9C9A-4C1052AF81B9}">
  <dimension ref="A1:Y98"/>
  <sheetViews>
    <sheetView topLeftCell="A52" zoomScale="98" zoomScaleNormal="98" workbookViewId="0">
      <selection activeCell="G78" sqref="G78"/>
    </sheetView>
  </sheetViews>
  <sheetFormatPr defaultRowHeight="14.4" x14ac:dyDescent="0.3"/>
  <cols>
    <col min="1" max="1" width="26.6640625" customWidth="1"/>
    <col min="2" max="2" width="14.44140625" customWidth="1"/>
    <col min="3" max="3" width="16.6640625" customWidth="1"/>
    <col min="4" max="14" width="11.44140625" customWidth="1"/>
  </cols>
  <sheetData>
    <row r="1" spans="1:6" hidden="1" x14ac:dyDescent="0.3">
      <c r="A1" s="2" t="s">
        <v>0</v>
      </c>
      <c r="B1" s="2"/>
    </row>
    <row r="2" spans="1:6" hidden="1" x14ac:dyDescent="0.3"/>
    <row r="3" spans="1:6" hidden="1" x14ac:dyDescent="0.3"/>
    <row r="4" spans="1:6" ht="18" hidden="1" x14ac:dyDescent="0.35">
      <c r="A4" s="22" t="s">
        <v>619</v>
      </c>
      <c r="B4" s="22"/>
      <c r="C4" s="22"/>
      <c r="D4" s="22"/>
      <c r="E4" s="22"/>
      <c r="F4" s="22"/>
    </row>
    <row r="5" spans="1:6" hidden="1" x14ac:dyDescent="0.3">
      <c r="A5" s="23" t="s">
        <v>617</v>
      </c>
      <c r="B5" s="23"/>
      <c r="C5" s="23"/>
      <c r="D5" s="23"/>
      <c r="E5" s="23"/>
      <c r="F5" s="23"/>
    </row>
    <row r="6" spans="1:6" hidden="1" x14ac:dyDescent="0.3">
      <c r="A6" s="5"/>
      <c r="B6" s="5"/>
      <c r="C6" s="5"/>
      <c r="D6" s="5"/>
      <c r="E6" s="5"/>
      <c r="F6" s="5"/>
    </row>
    <row r="7" spans="1:6" hidden="1" x14ac:dyDescent="0.3">
      <c r="A7" s="6" t="s">
        <v>618</v>
      </c>
      <c r="B7" s="6">
        <v>2019</v>
      </c>
      <c r="C7" s="6">
        <v>2020</v>
      </c>
      <c r="D7" s="6">
        <v>2021</v>
      </c>
      <c r="E7" s="6">
        <v>2022</v>
      </c>
      <c r="F7" s="6">
        <v>2023</v>
      </c>
    </row>
    <row r="8" spans="1:6" hidden="1" x14ac:dyDescent="0.3">
      <c r="A8" s="7" t="s">
        <v>228</v>
      </c>
      <c r="B8" s="11">
        <v>1</v>
      </c>
      <c r="C8" s="10">
        <v>1</v>
      </c>
      <c r="D8" s="10">
        <v>1.0542</v>
      </c>
      <c r="E8">
        <v>1.0499000000000001</v>
      </c>
      <c r="F8" s="10">
        <v>1.0439499999999999</v>
      </c>
    </row>
    <row r="9" spans="1:6" hidden="1" x14ac:dyDescent="0.3">
      <c r="A9" s="7" t="s">
        <v>7</v>
      </c>
      <c r="B9" s="10">
        <v>1.4592529999999999</v>
      </c>
      <c r="C9" s="10">
        <v>1.431163</v>
      </c>
      <c r="D9" s="10">
        <v>1.395724</v>
      </c>
      <c r="E9" s="10">
        <v>1.358727</v>
      </c>
      <c r="F9" s="10">
        <v>1.3374680000000001</v>
      </c>
    </row>
    <row r="10" spans="1:6" hidden="1" x14ac:dyDescent="0.3">
      <c r="A10" s="7" t="s">
        <v>8</v>
      </c>
      <c r="B10" s="10">
        <v>2.2164450000000002</v>
      </c>
      <c r="C10" s="10">
        <v>2.2649111747741699</v>
      </c>
      <c r="D10" s="10">
        <v>2.3792740000000001</v>
      </c>
      <c r="E10" s="10">
        <v>2.4116559999999998</v>
      </c>
      <c r="F10" s="10">
        <v>2.4455930000000001</v>
      </c>
    </row>
    <row r="11" spans="1:6" hidden="1" x14ac:dyDescent="0.3">
      <c r="A11" s="7" t="s">
        <v>9</v>
      </c>
      <c r="B11" s="10">
        <v>0.79414300000000004</v>
      </c>
      <c r="C11" s="10">
        <v>0.77544599999999997</v>
      </c>
      <c r="D11" s="10">
        <v>0.75189499999999998</v>
      </c>
      <c r="E11" s="10">
        <v>0.72142200000000001</v>
      </c>
      <c r="F11" s="10">
        <v>0.74033300000000002</v>
      </c>
    </row>
    <row r="12" spans="1:6" hidden="1" x14ac:dyDescent="0.3">
      <c r="A12" s="7" t="s">
        <v>11</v>
      </c>
      <c r="B12" s="10">
        <v>1.5634440000000001</v>
      </c>
      <c r="C12" s="10">
        <v>1.5234462022781401</v>
      </c>
      <c r="D12" s="10">
        <v>1.514772</v>
      </c>
      <c r="E12" s="10">
        <v>1.5032289999999999</v>
      </c>
      <c r="F12" s="10">
        <v>1.4227879999999999</v>
      </c>
    </row>
    <row r="13" spans="1:6" hidden="1" x14ac:dyDescent="0.3">
      <c r="A13" s="7" t="s">
        <v>10</v>
      </c>
      <c r="B13" s="10">
        <v>1.436661</v>
      </c>
      <c r="C13" s="10">
        <v>1.422947</v>
      </c>
      <c r="D13" s="10">
        <v>1.4636640000000001</v>
      </c>
      <c r="E13" s="10">
        <v>1.43316</v>
      </c>
      <c r="F13" s="10">
        <v>1.461074</v>
      </c>
    </row>
    <row r="14" spans="1:6" hidden="1" x14ac:dyDescent="0.3">
      <c r="A14" s="7" t="s">
        <v>2</v>
      </c>
      <c r="B14" s="10">
        <v>7.0652213096618697</v>
      </c>
      <c r="C14" s="10">
        <v>7.2489242553710902</v>
      </c>
      <c r="D14" s="10">
        <v>7.37613821029663</v>
      </c>
      <c r="E14" s="10">
        <v>7.2472577379890302</v>
      </c>
      <c r="F14" s="10">
        <v>7.3186880445922302</v>
      </c>
    </row>
    <row r="15" spans="1:6" hidden="1" x14ac:dyDescent="0.3">
      <c r="A15" s="7" t="s">
        <v>12</v>
      </c>
      <c r="B15" s="10">
        <v>1.1338090000000001</v>
      </c>
      <c r="C15" s="10">
        <v>1.104751</v>
      </c>
      <c r="D15" s="10">
        <v>1.0567120000000001</v>
      </c>
      <c r="E15" s="10">
        <v>0.98691300000000004</v>
      </c>
      <c r="F15" s="10">
        <v>0.99901300000000004</v>
      </c>
    </row>
    <row r="16" spans="1:6" hidden="1" x14ac:dyDescent="0.3">
      <c r="A16" s="7" t="s">
        <v>589</v>
      </c>
      <c r="B16" s="8">
        <v>1</v>
      </c>
      <c r="C16" s="8">
        <v>1</v>
      </c>
      <c r="D16" s="8">
        <v>1</v>
      </c>
      <c r="E16" s="8">
        <v>1</v>
      </c>
      <c r="F16" s="8">
        <v>1</v>
      </c>
    </row>
    <row r="17" spans="1:16" hidden="1" x14ac:dyDescent="0.3"/>
    <row r="18" spans="1:16" hidden="1" x14ac:dyDescent="0.3">
      <c r="A18" s="12" t="s">
        <v>620</v>
      </c>
    </row>
    <row r="19" spans="1:16" hidden="1" x14ac:dyDescent="0.3"/>
    <row r="20" spans="1:16" hidden="1" x14ac:dyDescent="0.3">
      <c r="H20" t="s">
        <v>638</v>
      </c>
    </row>
    <row r="21" spans="1:16" hidden="1" x14ac:dyDescent="0.3">
      <c r="A21" s="6" t="s">
        <v>618</v>
      </c>
      <c r="B21" s="6" t="s">
        <v>632</v>
      </c>
      <c r="C21" s="6"/>
      <c r="D21" s="6" t="s">
        <v>643</v>
      </c>
      <c r="E21" s="6" t="s">
        <v>644</v>
      </c>
      <c r="F21" s="6" t="s">
        <v>634</v>
      </c>
      <c r="G21" s="6" t="s">
        <v>633</v>
      </c>
      <c r="H21" s="6" t="s">
        <v>636</v>
      </c>
      <c r="I21" s="6" t="s">
        <v>637</v>
      </c>
    </row>
    <row r="22" spans="1:16" hidden="1" x14ac:dyDescent="0.3">
      <c r="A22" s="7" t="s">
        <v>7</v>
      </c>
      <c r="B22">
        <v>1502</v>
      </c>
      <c r="C22">
        <f>B22/D22</f>
        <v>8.4357331365370026E-4</v>
      </c>
      <c r="D22" s="18">
        <v>1780521</v>
      </c>
      <c r="E22" s="18">
        <f>B22/(D22/1000)</f>
        <v>0.84357331365370025</v>
      </c>
      <c r="F22">
        <v>24</v>
      </c>
      <c r="G22">
        <v>49.7</v>
      </c>
      <c r="H22">
        <v>1.69</v>
      </c>
      <c r="I22">
        <v>2023</v>
      </c>
      <c r="J22" s="19" t="s">
        <v>642</v>
      </c>
    </row>
    <row r="23" spans="1:16" hidden="1" x14ac:dyDescent="0.3">
      <c r="A23" s="7" t="s">
        <v>8</v>
      </c>
      <c r="B23">
        <v>517</v>
      </c>
      <c r="D23" s="18">
        <v>2191132</v>
      </c>
      <c r="E23" s="18">
        <f t="shared" ref="E23:E29" si="0">B23/(D23/1000)</f>
        <v>0.23595109742361481</v>
      </c>
      <c r="F23">
        <v>49</v>
      </c>
      <c r="G23">
        <v>33.6</v>
      </c>
      <c r="H23">
        <v>1.19</v>
      </c>
      <c r="I23">
        <v>2023</v>
      </c>
    </row>
    <row r="24" spans="1:16" hidden="1" x14ac:dyDescent="0.3">
      <c r="A24" s="7" t="s">
        <v>9</v>
      </c>
      <c r="B24">
        <v>781</v>
      </c>
      <c r="D24" s="18">
        <v>563116</v>
      </c>
      <c r="E24" s="18">
        <f t="shared" si="0"/>
        <v>1.3869256068021509</v>
      </c>
      <c r="F24">
        <v>22</v>
      </c>
      <c r="G24">
        <v>50.4</v>
      </c>
      <c r="H24">
        <v>1.59</v>
      </c>
      <c r="I24">
        <v>2023</v>
      </c>
    </row>
    <row r="25" spans="1:16" hidden="1" x14ac:dyDescent="0.3">
      <c r="A25" s="7" t="s">
        <v>11</v>
      </c>
      <c r="B25">
        <v>131</v>
      </c>
      <c r="D25" s="18">
        <v>399949</v>
      </c>
      <c r="E25" s="18">
        <f t="shared" si="0"/>
        <v>0.32754176157460074</v>
      </c>
      <c r="F25">
        <v>36</v>
      </c>
      <c r="G25">
        <v>40.9</v>
      </c>
      <c r="H25">
        <v>1.01</v>
      </c>
      <c r="I25">
        <v>2022</v>
      </c>
    </row>
    <row r="26" spans="1:16" hidden="1" x14ac:dyDescent="0.3">
      <c r="A26" s="7" t="s">
        <v>10</v>
      </c>
      <c r="B26">
        <v>293</v>
      </c>
      <c r="D26" s="18">
        <v>256372</v>
      </c>
      <c r="E26" s="18">
        <f t="shared" si="0"/>
        <v>1.1428705162810291</v>
      </c>
      <c r="F26">
        <v>27</v>
      </c>
      <c r="G26">
        <v>46.6</v>
      </c>
      <c r="H26">
        <v>1.55</v>
      </c>
      <c r="I26">
        <v>2023</v>
      </c>
      <c r="P26" s="20"/>
    </row>
    <row r="27" spans="1:16" hidden="1" x14ac:dyDescent="0.3">
      <c r="A27" s="7" t="s">
        <v>2</v>
      </c>
      <c r="B27">
        <v>194</v>
      </c>
      <c r="D27" s="18">
        <v>381441</v>
      </c>
      <c r="E27" s="18">
        <f t="shared" si="0"/>
        <v>0.50859765992643691</v>
      </c>
      <c r="F27">
        <v>59</v>
      </c>
      <c r="G27">
        <v>30.4</v>
      </c>
      <c r="H27" s="9">
        <v>0.62</v>
      </c>
      <c r="I27">
        <v>2023</v>
      </c>
      <c r="P27" s="20"/>
    </row>
    <row r="28" spans="1:16" hidden="1" x14ac:dyDescent="0.3">
      <c r="A28" s="7" t="s">
        <v>12</v>
      </c>
      <c r="B28">
        <v>5382</v>
      </c>
      <c r="D28" s="18">
        <v>928435</v>
      </c>
      <c r="E28" s="18">
        <f t="shared" si="0"/>
        <v>5.7968516912869505</v>
      </c>
      <c r="F28">
        <v>1</v>
      </c>
      <c r="G28">
        <v>67.599999999999994</v>
      </c>
      <c r="H28">
        <v>3.22</v>
      </c>
      <c r="I28">
        <v>2023</v>
      </c>
      <c r="P28" s="20"/>
    </row>
    <row r="29" spans="1:16" hidden="1" x14ac:dyDescent="0.3">
      <c r="A29" s="7" t="s">
        <v>589</v>
      </c>
      <c r="B29">
        <v>55678</v>
      </c>
      <c r="D29" s="18">
        <v>27720700</v>
      </c>
      <c r="E29" s="18">
        <f t="shared" si="0"/>
        <v>2.0085351380015655</v>
      </c>
      <c r="F29">
        <v>3</v>
      </c>
      <c r="G29">
        <v>63.5</v>
      </c>
      <c r="H29">
        <v>3.44</v>
      </c>
      <c r="I29">
        <v>2023</v>
      </c>
      <c r="P29" s="20"/>
    </row>
    <row r="30" spans="1:16" hidden="1" x14ac:dyDescent="0.3">
      <c r="A30" s="7" t="s">
        <v>635</v>
      </c>
      <c r="B30" t="s">
        <v>626</v>
      </c>
      <c r="D30" s="18">
        <v>15854782</v>
      </c>
      <c r="E30" s="18"/>
      <c r="F30" t="s">
        <v>626</v>
      </c>
      <c r="G30" t="s">
        <v>626</v>
      </c>
      <c r="H30">
        <v>2.29</v>
      </c>
      <c r="I30">
        <v>2023</v>
      </c>
    </row>
    <row r="31" spans="1:16" hidden="1" x14ac:dyDescent="0.3">
      <c r="C31" s="18"/>
      <c r="D31" s="18"/>
      <c r="E31" s="18"/>
      <c r="I31" s="19" t="s">
        <v>639</v>
      </c>
    </row>
    <row r="32" spans="1:16" hidden="1" x14ac:dyDescent="0.3">
      <c r="H32" t="s">
        <v>641</v>
      </c>
      <c r="I32" s="19" t="s">
        <v>640</v>
      </c>
    </row>
    <row r="33" spans="1:25" hidden="1" x14ac:dyDescent="0.3"/>
    <row r="34" spans="1:25" s="1" customFormat="1" hidden="1" x14ac:dyDescent="0.3">
      <c r="A34" s="1" t="s">
        <v>16</v>
      </c>
      <c r="B34" s="1" t="s">
        <v>1</v>
      </c>
      <c r="C34" s="21">
        <v>2019</v>
      </c>
      <c r="D34" s="21"/>
      <c r="E34" s="3"/>
      <c r="F34" s="21">
        <v>2020</v>
      </c>
      <c r="G34" s="21"/>
      <c r="H34" s="21">
        <v>2021</v>
      </c>
      <c r="I34" s="21"/>
      <c r="J34" s="24">
        <v>2022</v>
      </c>
      <c r="K34" s="24"/>
      <c r="L34" s="21">
        <v>2023</v>
      </c>
      <c r="M34" s="21"/>
    </row>
    <row r="35" spans="1:25" s="1" customFormat="1" hidden="1" x14ac:dyDescent="0.3">
      <c r="C35" s="1" t="s">
        <v>4</v>
      </c>
      <c r="D35" s="26" t="s">
        <v>5</v>
      </c>
      <c r="E35" s="1" t="s">
        <v>646</v>
      </c>
      <c r="F35" s="1" t="s">
        <v>4</v>
      </c>
      <c r="G35" s="26" t="s">
        <v>5</v>
      </c>
      <c r="H35" s="1" t="s">
        <v>4</v>
      </c>
      <c r="I35" s="26" t="s">
        <v>5</v>
      </c>
      <c r="J35" s="1" t="s">
        <v>4</v>
      </c>
      <c r="K35" s="26" t="s">
        <v>5</v>
      </c>
      <c r="L35" s="1" t="s">
        <v>4</v>
      </c>
      <c r="M35" s="26" t="s">
        <v>5</v>
      </c>
    </row>
    <row r="36" spans="1:25" hidden="1" x14ac:dyDescent="0.3">
      <c r="A36" t="s">
        <v>622</v>
      </c>
      <c r="B36" t="s">
        <v>623</v>
      </c>
      <c r="C36" s="13">
        <v>2200000000</v>
      </c>
      <c r="D36" s="27">
        <f>C36/B8</f>
        <v>2200000000</v>
      </c>
      <c r="E36" s="13"/>
      <c r="F36" s="13">
        <v>2700000000</v>
      </c>
      <c r="G36" s="27">
        <f>F36/C8</f>
        <v>2700000000</v>
      </c>
      <c r="H36" s="13">
        <v>2690000000</v>
      </c>
      <c r="I36" s="27">
        <f>H36/D8</f>
        <v>2551697970.024663</v>
      </c>
      <c r="J36" s="13">
        <v>3420000000</v>
      </c>
      <c r="K36" s="27">
        <f>J36/E8</f>
        <v>3257453090.7705493</v>
      </c>
      <c r="L36" s="14"/>
      <c r="M36" s="27">
        <f>L36/F8</f>
        <v>0</v>
      </c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</row>
    <row r="37" spans="1:25" hidden="1" x14ac:dyDescent="0.3">
      <c r="A37" t="s">
        <v>7</v>
      </c>
      <c r="B37" t="s">
        <v>624</v>
      </c>
      <c r="C37" s="13">
        <v>7600000000</v>
      </c>
      <c r="D37" s="27">
        <f t="shared" ref="D37:D44" si="1">C37/B9</f>
        <v>5208144166.9127979</v>
      </c>
      <c r="E37" s="13"/>
      <c r="F37" s="13">
        <v>12600000000</v>
      </c>
      <c r="G37" s="27">
        <f t="shared" ref="G37:G44" si="2">F37/C9</f>
        <v>8804028611.6955242</v>
      </c>
      <c r="H37" s="13">
        <v>11900000000</v>
      </c>
      <c r="I37" s="27">
        <f t="shared" ref="I37:I44" si="3">H37/D9</f>
        <v>8526040965.1191788</v>
      </c>
      <c r="J37" s="13">
        <v>14600000000</v>
      </c>
      <c r="K37" s="27">
        <f t="shared" ref="K37:K44" si="4">J37/E9</f>
        <v>10745352083.236736</v>
      </c>
      <c r="L37" s="13">
        <v>15400000000</v>
      </c>
      <c r="M37" s="27">
        <f t="shared" ref="M37:M44" si="5">L37/F9</f>
        <v>11514294173.767147</v>
      </c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</row>
    <row r="38" spans="1:25" hidden="1" x14ac:dyDescent="0.3">
      <c r="A38" t="s">
        <v>8</v>
      </c>
      <c r="B38" t="s">
        <v>630</v>
      </c>
      <c r="C38" s="13">
        <v>68100000000</v>
      </c>
      <c r="D38" s="27">
        <f t="shared" si="1"/>
        <v>30724876998.978088</v>
      </c>
      <c r="E38" s="13"/>
      <c r="F38" s="13">
        <v>69300000000</v>
      </c>
      <c r="G38" s="27">
        <f t="shared" si="2"/>
        <v>30597226404.214184</v>
      </c>
      <c r="H38" s="13">
        <v>73600000000</v>
      </c>
      <c r="I38" s="27">
        <f t="shared" si="3"/>
        <v>30933805858.42572</v>
      </c>
      <c r="J38" s="13">
        <v>84500000000</v>
      </c>
      <c r="K38" s="27">
        <f t="shared" si="4"/>
        <v>35038164647.030922</v>
      </c>
      <c r="L38" s="13">
        <v>94200000000</v>
      </c>
      <c r="M38" s="27">
        <f t="shared" si="5"/>
        <v>38518265304.1614</v>
      </c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</row>
    <row r="39" spans="1:25" hidden="1" x14ac:dyDescent="0.3">
      <c r="A39" t="s">
        <v>9</v>
      </c>
      <c r="B39" t="s">
        <v>623</v>
      </c>
      <c r="C39" s="14">
        <v>636000000</v>
      </c>
      <c r="D39" s="27">
        <f t="shared" si="1"/>
        <v>800863320.58583903</v>
      </c>
      <c r="E39" s="16"/>
      <c r="F39" s="16">
        <v>636000000</v>
      </c>
      <c r="G39" s="27">
        <f t="shared" si="2"/>
        <v>820173164.8625437</v>
      </c>
      <c r="H39" s="16">
        <v>672000000</v>
      </c>
      <c r="I39" s="27">
        <f t="shared" si="3"/>
        <v>893741812.35411859</v>
      </c>
      <c r="J39" s="16">
        <v>746000000</v>
      </c>
      <c r="K39" s="27">
        <f t="shared" si="4"/>
        <v>1034068825.1813779</v>
      </c>
      <c r="L39" s="13">
        <v>834000000</v>
      </c>
      <c r="M39" s="27">
        <f t="shared" si="5"/>
        <v>1126520092.9851837</v>
      </c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</row>
    <row r="40" spans="1:25" hidden="1" x14ac:dyDescent="0.3">
      <c r="A40" t="s">
        <v>11</v>
      </c>
      <c r="B40" t="s">
        <v>629</v>
      </c>
      <c r="C40" s="13">
        <v>71100000</v>
      </c>
      <c r="D40" s="27">
        <f t="shared" si="1"/>
        <v>45476524.902714774</v>
      </c>
      <c r="F40" s="16">
        <v>72200000</v>
      </c>
      <c r="G40" s="27">
        <f t="shared" si="2"/>
        <v>47392549.794034824</v>
      </c>
      <c r="H40" s="13"/>
      <c r="I40" s="27">
        <f t="shared" si="3"/>
        <v>0</v>
      </c>
      <c r="J40" s="13"/>
      <c r="K40" s="27">
        <f t="shared" si="4"/>
        <v>0</v>
      </c>
      <c r="L40" s="13"/>
      <c r="M40" s="27">
        <f t="shared" si="5"/>
        <v>0</v>
      </c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</row>
    <row r="41" spans="1:25" hidden="1" x14ac:dyDescent="0.3">
      <c r="A41" t="s">
        <v>10</v>
      </c>
      <c r="B41" t="s">
        <v>625</v>
      </c>
      <c r="C41" s="14">
        <v>590000000</v>
      </c>
      <c r="D41" s="27">
        <f t="shared" si="1"/>
        <v>410674473.65801674</v>
      </c>
      <c r="E41" s="13"/>
      <c r="F41" s="13">
        <v>1100000000</v>
      </c>
      <c r="G41" s="27">
        <f t="shared" si="2"/>
        <v>773043549.75975919</v>
      </c>
      <c r="H41" s="13">
        <v>1300000000</v>
      </c>
      <c r="I41" s="27">
        <f t="shared" si="3"/>
        <v>888181987.12272763</v>
      </c>
      <c r="J41" s="13">
        <v>1300000000</v>
      </c>
      <c r="K41" s="27">
        <f t="shared" si="4"/>
        <v>907086438.35998774</v>
      </c>
      <c r="L41" s="13">
        <v>1400000000</v>
      </c>
      <c r="M41" s="27">
        <f t="shared" si="5"/>
        <v>958199242.47505605</v>
      </c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</row>
    <row r="42" spans="1:25" hidden="1" x14ac:dyDescent="0.3">
      <c r="A42" t="s">
        <v>2</v>
      </c>
      <c r="B42" t="s">
        <v>3</v>
      </c>
      <c r="C42" s="13">
        <v>18323196710</v>
      </c>
      <c r="D42" s="27">
        <f t="shared" si="1"/>
        <v>2593435634.4850178</v>
      </c>
      <c r="E42" s="13"/>
      <c r="F42" s="13">
        <v>17787870417</v>
      </c>
      <c r="G42" s="27">
        <f t="shared" si="2"/>
        <v>2453863468.6133018</v>
      </c>
      <c r="H42" s="13">
        <v>18192833599</v>
      </c>
      <c r="I42" s="27">
        <f t="shared" si="3"/>
        <v>2466444239.5620971</v>
      </c>
      <c r="J42" s="13">
        <v>19712995565</v>
      </c>
      <c r="K42" s="27">
        <f t="shared" si="4"/>
        <v>2720062715.8142114</v>
      </c>
      <c r="L42" s="13">
        <v>21019676109</v>
      </c>
      <c r="M42" s="27">
        <f t="shared" si="5"/>
        <v>2872055207.2897019</v>
      </c>
    </row>
    <row r="43" spans="1:25" hidden="1" x14ac:dyDescent="0.3">
      <c r="A43" t="s">
        <v>12</v>
      </c>
      <c r="C43" s="13"/>
      <c r="D43" s="27">
        <f t="shared" si="1"/>
        <v>0</v>
      </c>
      <c r="E43" s="13"/>
      <c r="F43" s="13"/>
      <c r="G43" s="27">
        <f t="shared" si="2"/>
        <v>0</v>
      </c>
      <c r="H43" s="13"/>
      <c r="I43" s="27">
        <f t="shared" si="3"/>
        <v>0</v>
      </c>
      <c r="J43" s="13"/>
      <c r="K43" s="27">
        <f t="shared" si="4"/>
        <v>0</v>
      </c>
      <c r="L43" s="13"/>
      <c r="M43" s="27">
        <f t="shared" si="5"/>
        <v>0</v>
      </c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</row>
    <row r="44" spans="1:25" hidden="1" x14ac:dyDescent="0.3">
      <c r="A44" t="s">
        <v>13</v>
      </c>
      <c r="B44" t="s">
        <v>628</v>
      </c>
      <c r="C44" s="13">
        <v>77200000000</v>
      </c>
      <c r="D44" s="27">
        <f t="shared" si="1"/>
        <v>77200000000</v>
      </c>
      <c r="E44" s="13"/>
      <c r="F44" s="13">
        <v>83100000000</v>
      </c>
      <c r="G44" s="27">
        <f t="shared" si="2"/>
        <v>83100000000</v>
      </c>
      <c r="H44" s="13">
        <v>81900000000</v>
      </c>
      <c r="I44" s="27">
        <f t="shared" si="3"/>
        <v>81900000000</v>
      </c>
      <c r="J44" s="13">
        <v>91800000000</v>
      </c>
      <c r="K44" s="27">
        <f t="shared" si="4"/>
        <v>91800000000</v>
      </c>
      <c r="L44" s="13">
        <v>104900000000</v>
      </c>
      <c r="M44" s="27">
        <f t="shared" si="5"/>
        <v>104900000000</v>
      </c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</row>
    <row r="45" spans="1:25" hidden="1" x14ac:dyDescent="0.3"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</row>
    <row r="46" spans="1:25" hidden="1" x14ac:dyDescent="0.3">
      <c r="B46" s="15" t="s">
        <v>627</v>
      </c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</row>
    <row r="47" spans="1:25" x14ac:dyDescent="0.3">
      <c r="A47" s="1" t="s">
        <v>14</v>
      </c>
      <c r="B47" s="1"/>
      <c r="C47" s="21">
        <v>2019</v>
      </c>
      <c r="D47" s="21"/>
      <c r="E47" s="3"/>
      <c r="F47" s="21">
        <v>2020</v>
      </c>
      <c r="G47" s="21"/>
      <c r="H47" s="21">
        <v>2021</v>
      </c>
      <c r="I47" s="21"/>
      <c r="J47" s="24">
        <v>2022</v>
      </c>
      <c r="K47" s="24"/>
      <c r="L47" s="21">
        <v>2023</v>
      </c>
      <c r="M47" s="21"/>
    </row>
    <row r="48" spans="1:25" x14ac:dyDescent="0.3">
      <c r="A48" s="1"/>
      <c r="B48" s="1"/>
      <c r="C48" s="3" t="s">
        <v>17</v>
      </c>
      <c r="D48" s="3" t="s">
        <v>19</v>
      </c>
      <c r="E48" s="3"/>
      <c r="F48" s="3" t="s">
        <v>17</v>
      </c>
      <c r="G48" s="3" t="s">
        <v>19</v>
      </c>
      <c r="H48" s="3" t="s">
        <v>17</v>
      </c>
      <c r="I48" s="3" t="s">
        <v>19</v>
      </c>
      <c r="J48" s="3" t="s">
        <v>17</v>
      </c>
      <c r="K48" s="3" t="s">
        <v>19</v>
      </c>
      <c r="L48" s="3" t="s">
        <v>17</v>
      </c>
      <c r="M48" s="3" t="s">
        <v>19</v>
      </c>
    </row>
    <row r="49" spans="1:13" x14ac:dyDescent="0.3">
      <c r="A49" t="s">
        <v>6</v>
      </c>
      <c r="C49">
        <v>12520</v>
      </c>
      <c r="D49" s="28">
        <f>C49/D36*10000000</f>
        <v>56.909090909090907</v>
      </c>
      <c r="F49">
        <v>12822</v>
      </c>
      <c r="G49" s="28">
        <f>F49/G36*10000000</f>
        <v>47.488888888888887</v>
      </c>
      <c r="H49">
        <v>11696</v>
      </c>
      <c r="I49" s="28">
        <f>H49/I36*10000000</f>
        <v>45.83614572490707</v>
      </c>
      <c r="J49">
        <v>10091</v>
      </c>
      <c r="K49" s="28">
        <f>J49/K36*10000000</f>
        <v>30.978189766081876</v>
      </c>
      <c r="L49" s="15"/>
      <c r="M49" s="29" t="e">
        <f>L49/M36*10000000</f>
        <v>#DIV/0!</v>
      </c>
    </row>
    <row r="50" spans="1:13" x14ac:dyDescent="0.3">
      <c r="A50" t="s">
        <v>7</v>
      </c>
      <c r="C50">
        <v>1372</v>
      </c>
      <c r="D50" s="28">
        <f t="shared" ref="D50:D55" si="6">C50/D37*10000000</f>
        <v>2.6343356789473682</v>
      </c>
      <c r="F50">
        <v>1423</v>
      </c>
      <c r="G50" s="28">
        <f t="shared" ref="G50:G55" si="7">F50/G37*10000000</f>
        <v>1.616305515079365</v>
      </c>
      <c r="H50">
        <v>1350</v>
      </c>
      <c r="I50" s="28">
        <f t="shared" ref="I50:I55" si="8">H50/I37*10000000</f>
        <v>1.5833843697478991</v>
      </c>
      <c r="J50">
        <v>1318</v>
      </c>
      <c r="K50" s="28">
        <f t="shared" ref="K50:K55" si="9">J50/K37*10000000</f>
        <v>1.2265768397260273</v>
      </c>
      <c r="L50">
        <v>1566</v>
      </c>
      <c r="M50" s="29">
        <f t="shared" ref="M50:M55" si="10">L50/M37*10000000</f>
        <v>1.3600486285714288</v>
      </c>
    </row>
    <row r="51" spans="1:13" x14ac:dyDescent="0.3">
      <c r="A51" t="s">
        <v>8</v>
      </c>
      <c r="C51">
        <v>2355</v>
      </c>
      <c r="D51" s="28">
        <f t="shared" si="6"/>
        <v>0.76647987885462576</v>
      </c>
      <c r="F51">
        <v>2457</v>
      </c>
      <c r="G51" s="28">
        <f t="shared" si="7"/>
        <v>0.80301396196538755</v>
      </c>
      <c r="H51">
        <v>2666</v>
      </c>
      <c r="I51" s="28">
        <f t="shared" si="8"/>
        <v>0.86184028315217387</v>
      </c>
      <c r="J51">
        <v>2594</v>
      </c>
      <c r="K51" s="28">
        <f t="shared" si="9"/>
        <v>0.74033558153846157</v>
      </c>
      <c r="L51">
        <v>3081</v>
      </c>
      <c r="M51" s="29">
        <f t="shared" si="10"/>
        <v>0.79988025828025489</v>
      </c>
    </row>
    <row r="52" spans="1:13" x14ac:dyDescent="0.3">
      <c r="A52" t="s">
        <v>9</v>
      </c>
      <c r="C52">
        <f>67+392</f>
        <v>459</v>
      </c>
      <c r="D52" s="28">
        <f t="shared" si="6"/>
        <v>5.7313150471698124</v>
      </c>
      <c r="F52">
        <f>114+335</f>
        <v>449</v>
      </c>
      <c r="G52" s="28">
        <f t="shared" si="7"/>
        <v>5.4744536792452827</v>
      </c>
      <c r="H52">
        <f>410+76</f>
        <v>486</v>
      </c>
      <c r="I52" s="28">
        <f t="shared" si="8"/>
        <v>5.4378120535714283</v>
      </c>
      <c r="J52">
        <f>352+48</f>
        <v>400</v>
      </c>
      <c r="K52" s="28">
        <f t="shared" si="9"/>
        <v>3.8682144772117959</v>
      </c>
      <c r="L52">
        <f>361+61</f>
        <v>422</v>
      </c>
      <c r="M52" s="29">
        <f t="shared" si="10"/>
        <v>3.7460494724220625</v>
      </c>
    </row>
    <row r="53" spans="1:13" x14ac:dyDescent="0.3">
      <c r="A53" t="s">
        <v>11</v>
      </c>
      <c r="B53">
        <v>2034</v>
      </c>
      <c r="C53" s="13">
        <v>216</v>
      </c>
      <c r="D53" s="28">
        <f t="shared" si="6"/>
        <v>47.497032911392409</v>
      </c>
      <c r="E53" s="13">
        <v>2390</v>
      </c>
      <c r="F53" s="13">
        <v>228</v>
      </c>
      <c r="G53" s="28">
        <f t="shared" si="7"/>
        <v>48.108827440362319</v>
      </c>
      <c r="I53" s="28" t="e">
        <f t="shared" si="8"/>
        <v>#DIV/0!</v>
      </c>
      <c r="K53" s="28" t="e">
        <f t="shared" si="9"/>
        <v>#DIV/0!</v>
      </c>
      <c r="M53" s="29" t="e">
        <f t="shared" si="10"/>
        <v>#DIV/0!</v>
      </c>
    </row>
    <row r="54" spans="1:13" x14ac:dyDescent="0.3">
      <c r="A54" t="s">
        <v>10</v>
      </c>
      <c r="C54">
        <v>274</v>
      </c>
      <c r="D54" s="28">
        <f t="shared" si="6"/>
        <v>6.6719510847457624</v>
      </c>
      <c r="F54">
        <v>539</v>
      </c>
      <c r="G54" s="28">
        <f t="shared" si="7"/>
        <v>6.9724402999999988</v>
      </c>
      <c r="H54">
        <v>305</v>
      </c>
      <c r="I54" s="28">
        <f t="shared" si="8"/>
        <v>3.4339809230769234</v>
      </c>
      <c r="J54">
        <v>303</v>
      </c>
      <c r="K54" s="28">
        <f t="shared" si="9"/>
        <v>3.3403652307692306</v>
      </c>
      <c r="L54">
        <v>289</v>
      </c>
      <c r="M54" s="29">
        <f t="shared" si="10"/>
        <v>3.0160741857142854</v>
      </c>
    </row>
    <row r="55" spans="1:13" x14ac:dyDescent="0.3">
      <c r="A55" t="s">
        <v>2</v>
      </c>
      <c r="C55">
        <v>245</v>
      </c>
      <c r="D55" s="28">
        <f t="shared" si="6"/>
        <v>0.94469281111983339</v>
      </c>
      <c r="F55">
        <v>212</v>
      </c>
      <c r="G55" s="28">
        <f t="shared" si="7"/>
        <v>0.86394374712217759</v>
      </c>
      <c r="H55">
        <v>215</v>
      </c>
      <c r="I55" s="28">
        <f t="shared" si="8"/>
        <v>0.87170022557725446</v>
      </c>
      <c r="J55">
        <v>219</v>
      </c>
      <c r="K55" s="28">
        <f t="shared" si="9"/>
        <v>0.80512849474665704</v>
      </c>
      <c r="L55">
        <v>226</v>
      </c>
      <c r="M55" s="29">
        <f t="shared" si="10"/>
        <v>0.78689295187076658</v>
      </c>
    </row>
    <row r="56" spans="1:13" x14ac:dyDescent="0.3">
      <c r="A56" t="s">
        <v>13</v>
      </c>
      <c r="C56">
        <v>25392</v>
      </c>
      <c r="D56" s="28">
        <f>C56/D44*10000000</f>
        <v>3.2891191709844558</v>
      </c>
      <c r="F56">
        <v>27112</v>
      </c>
      <c r="G56" s="28">
        <f>F56/G44*10000000</f>
        <v>3.2625752105896511</v>
      </c>
      <c r="H56">
        <v>23713</v>
      </c>
      <c r="I56" s="28">
        <f>H56/I44*10000000</f>
        <v>2.8953601953601953</v>
      </c>
      <c r="J56">
        <v>24140</v>
      </c>
      <c r="K56" s="28">
        <f>J56/K44*10000000</f>
        <v>2.6296296296296298</v>
      </c>
      <c r="L56">
        <v>25124</v>
      </c>
      <c r="M56" s="29">
        <f>L56/M44*10000000</f>
        <v>2.3950428979980938</v>
      </c>
    </row>
    <row r="58" spans="1:13" x14ac:dyDescent="0.3">
      <c r="B58" s="15" t="s">
        <v>647</v>
      </c>
      <c r="C58" s="15"/>
      <c r="D58" s="15"/>
    </row>
    <row r="61" spans="1:13" x14ac:dyDescent="0.3">
      <c r="A61" s="1" t="s">
        <v>648</v>
      </c>
    </row>
    <row r="62" spans="1:13" x14ac:dyDescent="0.3">
      <c r="A62" s="1"/>
      <c r="B62" s="3">
        <v>2019</v>
      </c>
      <c r="C62" s="3">
        <v>2020</v>
      </c>
      <c r="D62" s="3">
        <v>2021</v>
      </c>
      <c r="E62" s="3">
        <v>2022</v>
      </c>
      <c r="F62" s="3">
        <v>2023</v>
      </c>
      <c r="G62" s="3"/>
      <c r="H62" s="21"/>
      <c r="I62" s="21"/>
      <c r="J62" s="24"/>
      <c r="K62" s="24"/>
      <c r="L62" s="21"/>
      <c r="M62" s="21"/>
    </row>
    <row r="63" spans="1:13" x14ac:dyDescent="0.3">
      <c r="A63" t="s">
        <v>6</v>
      </c>
      <c r="B63" s="37">
        <f>D49</f>
        <v>56.909090909090907</v>
      </c>
      <c r="C63" s="33">
        <f>G49</f>
        <v>47.488888888888887</v>
      </c>
      <c r="D63" s="33">
        <f>I49</f>
        <v>45.83614572490707</v>
      </c>
      <c r="E63" s="33">
        <f>K49</f>
        <v>30.978189766081876</v>
      </c>
      <c r="F63" s="33" t="s">
        <v>626</v>
      </c>
      <c r="G63" s="34"/>
      <c r="H63" s="3"/>
      <c r="I63" s="31"/>
      <c r="J63" s="3"/>
      <c r="K63" s="31"/>
      <c r="L63" s="3"/>
      <c r="M63" s="31"/>
    </row>
    <row r="64" spans="1:13" x14ac:dyDescent="0.3">
      <c r="A64" t="s">
        <v>7</v>
      </c>
      <c r="B64" s="33">
        <f t="shared" ref="B64:B70" si="11">D50</f>
        <v>2.6343356789473682</v>
      </c>
      <c r="C64" s="33">
        <f t="shared" ref="C64:C70" si="12">G50</f>
        <v>1.616305515079365</v>
      </c>
      <c r="D64" s="33">
        <f t="shared" ref="D64:D70" si="13">I50</f>
        <v>1.5833843697478991</v>
      </c>
      <c r="E64" s="33">
        <f t="shared" ref="E64:E70" si="14">K50</f>
        <v>1.2265768397260273</v>
      </c>
      <c r="F64" s="33">
        <f t="shared" ref="F64:F70" si="15">M50</f>
        <v>1.3600486285714288</v>
      </c>
      <c r="G64" s="32"/>
      <c r="I64" s="32"/>
      <c r="K64" s="32"/>
      <c r="L64" s="35"/>
      <c r="M64" s="30"/>
    </row>
    <row r="65" spans="1:13" x14ac:dyDescent="0.3">
      <c r="A65" t="s">
        <v>8</v>
      </c>
      <c r="B65" s="33">
        <f t="shared" si="11"/>
        <v>0.76647987885462576</v>
      </c>
      <c r="C65" s="33">
        <f t="shared" si="12"/>
        <v>0.80301396196538755</v>
      </c>
      <c r="D65" s="33">
        <f t="shared" si="13"/>
        <v>0.86184028315217387</v>
      </c>
      <c r="E65" s="33">
        <f t="shared" si="14"/>
        <v>0.74033558153846157</v>
      </c>
      <c r="F65" s="33">
        <f t="shared" si="15"/>
        <v>0.79988025828025489</v>
      </c>
      <c r="G65" s="32"/>
      <c r="I65" s="32"/>
      <c r="K65" s="32"/>
      <c r="M65" s="30"/>
    </row>
    <row r="66" spans="1:13" x14ac:dyDescent="0.3">
      <c r="A66" t="s">
        <v>9</v>
      </c>
      <c r="B66" s="33">
        <f t="shared" si="11"/>
        <v>5.7313150471698124</v>
      </c>
      <c r="C66" s="33">
        <f t="shared" si="12"/>
        <v>5.4744536792452827</v>
      </c>
      <c r="D66" s="33">
        <f t="shared" si="13"/>
        <v>5.4378120535714283</v>
      </c>
      <c r="E66" s="33">
        <f t="shared" si="14"/>
        <v>3.8682144772117959</v>
      </c>
      <c r="F66" s="33">
        <f t="shared" si="15"/>
        <v>3.7460494724220625</v>
      </c>
      <c r="G66" s="32"/>
      <c r="I66" s="32"/>
      <c r="K66" s="32"/>
      <c r="M66" s="30"/>
    </row>
    <row r="67" spans="1:13" x14ac:dyDescent="0.3">
      <c r="A67" t="s">
        <v>11</v>
      </c>
      <c r="B67" s="33">
        <f t="shared" si="11"/>
        <v>47.497032911392409</v>
      </c>
      <c r="C67" s="33">
        <f t="shared" si="12"/>
        <v>48.108827440362319</v>
      </c>
      <c r="D67" s="33" t="s">
        <v>626</v>
      </c>
      <c r="E67" s="33" t="s">
        <v>626</v>
      </c>
      <c r="F67" s="33" t="s">
        <v>626</v>
      </c>
      <c r="G67" s="32"/>
      <c r="I67" s="32"/>
      <c r="K67" s="32"/>
      <c r="M67" s="30"/>
    </row>
    <row r="68" spans="1:13" x14ac:dyDescent="0.3">
      <c r="A68" t="s">
        <v>10</v>
      </c>
      <c r="B68" s="33">
        <f t="shared" si="11"/>
        <v>6.6719510847457624</v>
      </c>
      <c r="C68" s="33">
        <f t="shared" si="12"/>
        <v>6.9724402999999988</v>
      </c>
      <c r="D68" s="33">
        <f t="shared" si="13"/>
        <v>3.4339809230769234</v>
      </c>
      <c r="E68" s="33">
        <f t="shared" si="14"/>
        <v>3.3403652307692306</v>
      </c>
      <c r="F68" s="33">
        <f t="shared" si="15"/>
        <v>3.0160741857142854</v>
      </c>
      <c r="G68" s="32"/>
      <c r="I68" s="32"/>
      <c r="K68" s="32"/>
      <c r="M68" s="30"/>
    </row>
    <row r="69" spans="1:13" x14ac:dyDescent="0.3">
      <c r="A69" t="s">
        <v>2</v>
      </c>
      <c r="B69" s="33">
        <f t="shared" si="11"/>
        <v>0.94469281111983339</v>
      </c>
      <c r="C69" s="33">
        <f t="shared" si="12"/>
        <v>0.86394374712217759</v>
      </c>
      <c r="D69" s="33">
        <f t="shared" si="13"/>
        <v>0.87170022557725446</v>
      </c>
      <c r="E69" s="33">
        <f t="shared" si="14"/>
        <v>0.80512849474665704</v>
      </c>
      <c r="F69" s="33">
        <f t="shared" si="15"/>
        <v>0.78689295187076658</v>
      </c>
      <c r="G69" s="32"/>
      <c r="I69" s="32"/>
      <c r="K69" s="32"/>
      <c r="M69" s="30"/>
    </row>
    <row r="70" spans="1:13" x14ac:dyDescent="0.3">
      <c r="A70" t="s">
        <v>13</v>
      </c>
      <c r="B70" s="33">
        <f t="shared" si="11"/>
        <v>3.2891191709844558</v>
      </c>
      <c r="C70" s="33">
        <f t="shared" si="12"/>
        <v>3.2625752105896511</v>
      </c>
      <c r="D70" s="33">
        <f t="shared" si="13"/>
        <v>2.8953601953601953</v>
      </c>
      <c r="E70" s="33">
        <f t="shared" si="14"/>
        <v>2.6296296296296298</v>
      </c>
      <c r="F70" s="33">
        <f t="shared" si="15"/>
        <v>2.3950428979980938</v>
      </c>
      <c r="G70" s="32"/>
      <c r="I70" s="32"/>
      <c r="K70" s="32"/>
      <c r="M70" s="30"/>
    </row>
    <row r="71" spans="1:13" x14ac:dyDescent="0.3">
      <c r="D71" s="32"/>
      <c r="G71" s="32"/>
      <c r="I71" s="32"/>
      <c r="K71" s="32"/>
      <c r="M71" s="30"/>
    </row>
    <row r="72" spans="1:13" x14ac:dyDescent="0.3">
      <c r="D72" s="32"/>
      <c r="G72" s="32"/>
      <c r="I72" s="32"/>
      <c r="K72" s="32"/>
      <c r="M72" s="30"/>
    </row>
    <row r="73" spans="1:13" x14ac:dyDescent="0.3">
      <c r="A73" t="s">
        <v>649</v>
      </c>
    </row>
    <row r="75" spans="1:13" x14ac:dyDescent="0.3">
      <c r="A75" s="1"/>
      <c r="B75" s="1"/>
      <c r="C75" s="21"/>
      <c r="D75" s="21"/>
      <c r="E75" s="3"/>
      <c r="F75" s="21"/>
      <c r="G75" s="21"/>
      <c r="H75" s="21"/>
      <c r="I75" s="21"/>
      <c r="J75" s="24"/>
      <c r="K75" s="24"/>
      <c r="L75" s="21"/>
      <c r="M75" s="21"/>
    </row>
    <row r="76" spans="1:13" x14ac:dyDescent="0.3">
      <c r="A76" s="1"/>
      <c r="B76" s="1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</row>
    <row r="77" spans="1:13" x14ac:dyDescent="0.3">
      <c r="D77" s="28"/>
      <c r="G77" s="28"/>
      <c r="I77" s="28"/>
      <c r="K77" s="28"/>
      <c r="L77" s="35"/>
      <c r="M77" s="29"/>
    </row>
    <row r="78" spans="1:13" x14ac:dyDescent="0.3">
      <c r="D78" s="28"/>
      <c r="G78" s="28"/>
      <c r="I78" s="28"/>
      <c r="K78" s="28"/>
      <c r="M78" s="29"/>
    </row>
    <row r="79" spans="1:13" x14ac:dyDescent="0.3">
      <c r="D79" s="28"/>
      <c r="G79" s="28"/>
      <c r="I79" s="28"/>
      <c r="K79" s="28"/>
      <c r="M79" s="29"/>
    </row>
    <row r="80" spans="1:13" x14ac:dyDescent="0.3">
      <c r="D80" s="28"/>
      <c r="G80" s="28"/>
      <c r="I80" s="28"/>
      <c r="K80" s="28"/>
      <c r="M80" s="29"/>
    </row>
    <row r="81" spans="1:13" x14ac:dyDescent="0.3">
      <c r="D81" s="28"/>
      <c r="G81" s="28"/>
      <c r="I81" s="28"/>
      <c r="K81" s="28"/>
      <c r="M81" s="29"/>
    </row>
    <row r="82" spans="1:13" x14ac:dyDescent="0.3">
      <c r="D82" s="28"/>
      <c r="G82" s="28"/>
      <c r="I82" s="28"/>
      <c r="K82" s="28"/>
      <c r="M82" s="29"/>
    </row>
    <row r="83" spans="1:13" x14ac:dyDescent="0.3">
      <c r="D83" s="28"/>
      <c r="G83" s="28"/>
      <c r="I83" s="28"/>
      <c r="K83" s="28"/>
      <c r="M83" s="29"/>
    </row>
    <row r="84" spans="1:13" x14ac:dyDescent="0.3">
      <c r="D84" s="28"/>
      <c r="G84" s="28"/>
      <c r="I84" s="28"/>
      <c r="K84" s="28"/>
      <c r="M84" s="29"/>
    </row>
    <row r="85" spans="1:13" x14ac:dyDescent="0.3">
      <c r="D85" s="28"/>
      <c r="G85" s="28"/>
      <c r="I85" s="28"/>
      <c r="K85" s="28"/>
      <c r="M85" s="29"/>
    </row>
    <row r="88" spans="1:13" x14ac:dyDescent="0.3">
      <c r="A88" s="1"/>
      <c r="B88" s="1"/>
      <c r="C88" s="21"/>
      <c r="D88" s="21"/>
      <c r="E88" s="3"/>
      <c r="F88" s="21"/>
      <c r="G88" s="21"/>
      <c r="H88" s="21"/>
      <c r="I88" s="21"/>
      <c r="J88" s="24"/>
      <c r="K88" s="24"/>
      <c r="L88" s="21"/>
      <c r="M88" s="21"/>
    </row>
    <row r="89" spans="1:13" x14ac:dyDescent="0.3">
      <c r="A89" s="1"/>
      <c r="B89" s="1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</row>
    <row r="90" spans="1:13" x14ac:dyDescent="0.3">
      <c r="D90" s="28"/>
      <c r="G90" s="28"/>
      <c r="I90" s="28"/>
      <c r="K90" s="28"/>
      <c r="L90" s="15"/>
      <c r="M90" s="29"/>
    </row>
    <row r="91" spans="1:13" x14ac:dyDescent="0.3">
      <c r="D91" s="28"/>
      <c r="G91" s="28"/>
      <c r="I91" s="28"/>
      <c r="K91" s="28"/>
      <c r="M91" s="29"/>
    </row>
    <row r="92" spans="1:13" x14ac:dyDescent="0.3">
      <c r="D92" s="28"/>
      <c r="G92" s="28"/>
      <c r="I92" s="28"/>
      <c r="K92" s="28"/>
      <c r="M92" s="29"/>
    </row>
    <row r="93" spans="1:13" x14ac:dyDescent="0.3">
      <c r="D93" s="28"/>
      <c r="G93" s="28"/>
      <c r="I93" s="28"/>
      <c r="K93" s="28"/>
      <c r="M93" s="29"/>
    </row>
    <row r="94" spans="1:13" x14ac:dyDescent="0.3">
      <c r="D94" s="28"/>
      <c r="G94" s="28"/>
      <c r="I94" s="28"/>
      <c r="K94" s="28"/>
      <c r="M94" s="29"/>
    </row>
    <row r="95" spans="1:13" x14ac:dyDescent="0.3">
      <c r="D95" s="28"/>
      <c r="G95" s="28"/>
      <c r="I95" s="28"/>
      <c r="K95" s="28"/>
      <c r="M95" s="29"/>
    </row>
    <row r="96" spans="1:13" x14ac:dyDescent="0.3">
      <c r="D96" s="28"/>
      <c r="G96" s="28"/>
      <c r="I96" s="28"/>
      <c r="K96" s="28"/>
      <c r="M96" s="29"/>
    </row>
    <row r="97" spans="4:13" x14ac:dyDescent="0.3">
      <c r="D97" s="28"/>
      <c r="G97" s="28"/>
      <c r="I97" s="28"/>
      <c r="K97" s="28"/>
      <c r="M97" s="29"/>
    </row>
    <row r="98" spans="4:13" x14ac:dyDescent="0.3">
      <c r="D98" s="28"/>
      <c r="G98" s="28"/>
      <c r="I98" s="28"/>
      <c r="K98" s="28"/>
      <c r="M98" s="29"/>
    </row>
  </sheetData>
  <mergeCells count="25">
    <mergeCell ref="C88:D88"/>
    <mergeCell ref="F88:G88"/>
    <mergeCell ref="H88:I88"/>
    <mergeCell ref="J88:K88"/>
    <mergeCell ref="L88:M88"/>
    <mergeCell ref="H62:I62"/>
    <mergeCell ref="J62:K62"/>
    <mergeCell ref="L62:M62"/>
    <mergeCell ref="C75:D75"/>
    <mergeCell ref="F75:G75"/>
    <mergeCell ref="H75:I75"/>
    <mergeCell ref="J75:K75"/>
    <mergeCell ref="L75:M75"/>
    <mergeCell ref="L34:M34"/>
    <mergeCell ref="C47:D47"/>
    <mergeCell ref="F47:G47"/>
    <mergeCell ref="H47:I47"/>
    <mergeCell ref="J47:K47"/>
    <mergeCell ref="L47:M47"/>
    <mergeCell ref="A4:F4"/>
    <mergeCell ref="A5:F5"/>
    <mergeCell ref="C34:D34"/>
    <mergeCell ref="F34:G34"/>
    <mergeCell ref="H34:I34"/>
    <mergeCell ref="J34:K34"/>
  </mergeCells>
  <hyperlinks>
    <hyperlink ref="I31" r:id="rId1" display="https://www.nrf.ac.za/wp-content/uploads/2025/08/NRF-Data-Insights_Volume-1.pdf" xr:uid="{7AACD85F-F9A5-4B4A-B78F-6523B944047C}"/>
    <hyperlink ref="I32" r:id="rId2" display="https://hsrc.ac.za/wp-content/uploads/2025/10/RD_StatisticalReport2023-24_FINAL.pdf" xr:uid="{2A92405E-C47C-448A-AE41-03E806C467AF}"/>
    <hyperlink ref="J22" r:id="rId3" xr:uid="{073382C4-217C-4078-A8C1-F250EA1AA7AF}"/>
  </hyperlinks>
  <pageMargins left="0.7" right="0.7" top="0.75" bottom="0.75" header="0.3" footer="0.3"/>
  <drawing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A45D6C-7A05-470C-8F77-496A6111B7E9}">
  <dimension ref="A1:Y96"/>
  <sheetViews>
    <sheetView topLeftCell="C73" zoomScaleNormal="100" workbookViewId="0">
      <selection activeCell="F88" sqref="F88"/>
    </sheetView>
  </sheetViews>
  <sheetFormatPr defaultRowHeight="14.4" x14ac:dyDescent="0.3"/>
  <cols>
    <col min="1" max="1" width="26.6640625" customWidth="1"/>
    <col min="2" max="2" width="14.44140625" customWidth="1"/>
    <col min="3" max="3" width="16.6640625" customWidth="1"/>
    <col min="4" max="9" width="25.44140625" customWidth="1"/>
    <col min="10" max="12" width="17.77734375" customWidth="1"/>
    <col min="13" max="13" width="15.44140625" customWidth="1"/>
  </cols>
  <sheetData>
    <row r="1" spans="1:6" hidden="1" x14ac:dyDescent="0.3">
      <c r="A1" s="2" t="s">
        <v>0</v>
      </c>
      <c r="B1" s="2"/>
    </row>
    <row r="2" spans="1:6" hidden="1" x14ac:dyDescent="0.3"/>
    <row r="3" spans="1:6" hidden="1" x14ac:dyDescent="0.3"/>
    <row r="4" spans="1:6" ht="18" hidden="1" x14ac:dyDescent="0.35">
      <c r="A4" s="22" t="s">
        <v>619</v>
      </c>
      <c r="B4" s="22"/>
      <c r="C4" s="22"/>
      <c r="D4" s="22"/>
      <c r="E4" s="22"/>
      <c r="F4" s="22"/>
    </row>
    <row r="5" spans="1:6" hidden="1" x14ac:dyDescent="0.3">
      <c r="A5" s="23" t="s">
        <v>617</v>
      </c>
      <c r="B5" s="23"/>
      <c r="C5" s="23"/>
      <c r="D5" s="23"/>
      <c r="E5" s="23"/>
      <c r="F5" s="23"/>
    </row>
    <row r="6" spans="1:6" hidden="1" x14ac:dyDescent="0.3">
      <c r="A6" s="5"/>
      <c r="B6" s="5"/>
      <c r="C6" s="5"/>
      <c r="D6" s="5"/>
      <c r="E6" s="5"/>
      <c r="F6" s="5"/>
    </row>
    <row r="7" spans="1:6" hidden="1" x14ac:dyDescent="0.3">
      <c r="A7" s="6" t="s">
        <v>618</v>
      </c>
      <c r="B7" s="6">
        <v>2019</v>
      </c>
      <c r="C7" s="6">
        <v>2020</v>
      </c>
      <c r="D7" s="6">
        <v>2021</v>
      </c>
      <c r="E7" s="6">
        <v>2022</v>
      </c>
      <c r="F7" s="6">
        <v>2023</v>
      </c>
    </row>
    <row r="8" spans="1:6" hidden="1" x14ac:dyDescent="0.3">
      <c r="A8" s="7" t="s">
        <v>228</v>
      </c>
      <c r="B8" s="11">
        <v>1</v>
      </c>
      <c r="C8" s="10">
        <v>1</v>
      </c>
      <c r="D8" s="10">
        <v>1.0542</v>
      </c>
      <c r="E8">
        <v>1.0499000000000001</v>
      </c>
      <c r="F8" s="10">
        <v>1.0439499999999999</v>
      </c>
    </row>
    <row r="9" spans="1:6" hidden="1" x14ac:dyDescent="0.3">
      <c r="A9" s="7" t="s">
        <v>7</v>
      </c>
      <c r="B9" s="10">
        <v>1.4592529999999999</v>
      </c>
      <c r="C9" s="10">
        <v>1.431163</v>
      </c>
      <c r="D9" s="10">
        <v>1.395724</v>
      </c>
      <c r="E9" s="10">
        <v>1.358727</v>
      </c>
      <c r="F9" s="10">
        <v>1.3374680000000001</v>
      </c>
    </row>
    <row r="10" spans="1:6" hidden="1" x14ac:dyDescent="0.3">
      <c r="A10" s="7" t="s">
        <v>8</v>
      </c>
      <c r="B10" s="10">
        <v>2.2164450000000002</v>
      </c>
      <c r="C10" s="10">
        <v>2.2649111747741699</v>
      </c>
      <c r="D10" s="10">
        <v>2.3792740000000001</v>
      </c>
      <c r="E10" s="10">
        <v>2.4116559999999998</v>
      </c>
      <c r="F10" s="10">
        <v>2.4455930000000001</v>
      </c>
    </row>
    <row r="11" spans="1:6" hidden="1" x14ac:dyDescent="0.3">
      <c r="A11" s="7" t="s">
        <v>9</v>
      </c>
      <c r="B11" s="10">
        <v>0.79414300000000004</v>
      </c>
      <c r="C11" s="10">
        <v>0.77544599999999997</v>
      </c>
      <c r="D11" s="10">
        <v>0.75189499999999998</v>
      </c>
      <c r="E11" s="10">
        <v>0.72142200000000001</v>
      </c>
      <c r="F11" s="10">
        <v>0.74033300000000002</v>
      </c>
    </row>
    <row r="12" spans="1:6" hidden="1" x14ac:dyDescent="0.3">
      <c r="A12" s="7" t="s">
        <v>11</v>
      </c>
      <c r="B12" s="10">
        <v>1.5634440000000001</v>
      </c>
      <c r="C12" s="10">
        <v>1.5234462022781401</v>
      </c>
      <c r="D12" s="10">
        <v>1.514772</v>
      </c>
      <c r="E12" s="10">
        <v>1.5032289999999999</v>
      </c>
      <c r="F12" s="10">
        <v>1.4227879999999999</v>
      </c>
    </row>
    <row r="13" spans="1:6" hidden="1" x14ac:dyDescent="0.3">
      <c r="A13" s="7" t="s">
        <v>10</v>
      </c>
      <c r="B13" s="10">
        <v>1.436661</v>
      </c>
      <c r="C13" s="10">
        <v>1.422947</v>
      </c>
      <c r="D13" s="10">
        <v>1.4636640000000001</v>
      </c>
      <c r="E13" s="10">
        <v>1.43316</v>
      </c>
      <c r="F13" s="10">
        <v>1.461074</v>
      </c>
    </row>
    <row r="14" spans="1:6" hidden="1" x14ac:dyDescent="0.3">
      <c r="A14" s="7" t="s">
        <v>2</v>
      </c>
      <c r="B14" s="10">
        <v>7.0652213096618697</v>
      </c>
      <c r="C14" s="10">
        <v>7.2489242553710902</v>
      </c>
      <c r="D14" s="10">
        <v>7.37613821029663</v>
      </c>
      <c r="E14" s="10">
        <v>7.2472577379890302</v>
      </c>
      <c r="F14" s="10">
        <v>7.3186880445922302</v>
      </c>
    </row>
    <row r="15" spans="1:6" hidden="1" x14ac:dyDescent="0.3">
      <c r="A15" s="7" t="s">
        <v>12</v>
      </c>
      <c r="B15" s="10">
        <v>1.1338090000000001</v>
      </c>
      <c r="C15" s="10">
        <v>1.104751</v>
      </c>
      <c r="D15" s="10">
        <v>1.0567120000000001</v>
      </c>
      <c r="E15" s="10">
        <v>0.98691300000000004</v>
      </c>
      <c r="F15" s="10">
        <v>0.99901300000000004</v>
      </c>
    </row>
    <row r="16" spans="1:6" hidden="1" x14ac:dyDescent="0.3">
      <c r="A16" s="7" t="s">
        <v>589</v>
      </c>
      <c r="B16" s="8">
        <v>1</v>
      </c>
      <c r="C16" s="8">
        <v>1</v>
      </c>
      <c r="D16" s="8">
        <v>1</v>
      </c>
      <c r="E16" s="8">
        <v>1</v>
      </c>
      <c r="F16" s="8">
        <v>1</v>
      </c>
    </row>
    <row r="17" spans="1:16" hidden="1" x14ac:dyDescent="0.3"/>
    <row r="18" spans="1:16" hidden="1" x14ac:dyDescent="0.3">
      <c r="A18" s="12" t="s">
        <v>620</v>
      </c>
    </row>
    <row r="19" spans="1:16" hidden="1" x14ac:dyDescent="0.3"/>
    <row r="20" spans="1:16" hidden="1" x14ac:dyDescent="0.3">
      <c r="H20" t="s">
        <v>638</v>
      </c>
    </row>
    <row r="21" spans="1:16" hidden="1" x14ac:dyDescent="0.3">
      <c r="A21" s="6" t="s">
        <v>618</v>
      </c>
      <c r="B21" s="6" t="s">
        <v>632</v>
      </c>
      <c r="C21" s="6"/>
      <c r="D21" s="6" t="s">
        <v>643</v>
      </c>
      <c r="E21" s="6" t="s">
        <v>644</v>
      </c>
      <c r="F21" s="6" t="s">
        <v>634</v>
      </c>
      <c r="G21" s="6" t="s">
        <v>633</v>
      </c>
      <c r="H21" s="6" t="s">
        <v>636</v>
      </c>
      <c r="I21" s="6" t="s">
        <v>637</v>
      </c>
    </row>
    <row r="22" spans="1:16" hidden="1" x14ac:dyDescent="0.3">
      <c r="A22" s="7" t="s">
        <v>7</v>
      </c>
      <c r="B22">
        <v>1502</v>
      </c>
      <c r="C22">
        <f>B22/D22</f>
        <v>8.4357331365370026E-4</v>
      </c>
      <c r="D22" s="18">
        <v>1780521</v>
      </c>
      <c r="E22" s="18">
        <f>B22/(D22/1000)</f>
        <v>0.84357331365370025</v>
      </c>
      <c r="F22">
        <v>24</v>
      </c>
      <c r="G22">
        <v>49.7</v>
      </c>
      <c r="H22">
        <v>1.69</v>
      </c>
      <c r="I22">
        <v>2023</v>
      </c>
      <c r="J22" s="19" t="s">
        <v>642</v>
      </c>
    </row>
    <row r="23" spans="1:16" hidden="1" x14ac:dyDescent="0.3">
      <c r="A23" s="7" t="s">
        <v>8</v>
      </c>
      <c r="B23">
        <v>517</v>
      </c>
      <c r="D23" s="18">
        <v>2191132</v>
      </c>
      <c r="E23" s="18">
        <f t="shared" ref="E23:E29" si="0">B23/(D23/1000)</f>
        <v>0.23595109742361481</v>
      </c>
      <c r="F23">
        <v>49</v>
      </c>
      <c r="G23">
        <v>33.6</v>
      </c>
      <c r="H23">
        <v>1.19</v>
      </c>
      <c r="I23">
        <v>2023</v>
      </c>
    </row>
    <row r="24" spans="1:16" hidden="1" x14ac:dyDescent="0.3">
      <c r="A24" s="7" t="s">
        <v>9</v>
      </c>
      <c r="B24">
        <v>781</v>
      </c>
      <c r="D24" s="18">
        <v>563116</v>
      </c>
      <c r="E24" s="18">
        <f t="shared" si="0"/>
        <v>1.3869256068021509</v>
      </c>
      <c r="F24">
        <v>22</v>
      </c>
      <c r="G24">
        <v>50.4</v>
      </c>
      <c r="H24">
        <v>1.59</v>
      </c>
      <c r="I24">
        <v>2023</v>
      </c>
    </row>
    <row r="25" spans="1:16" hidden="1" x14ac:dyDescent="0.3">
      <c r="A25" s="7" t="s">
        <v>11</v>
      </c>
      <c r="B25">
        <v>131</v>
      </c>
      <c r="D25" s="18">
        <v>399949</v>
      </c>
      <c r="E25" s="18">
        <f t="shared" si="0"/>
        <v>0.32754176157460074</v>
      </c>
      <c r="F25">
        <v>36</v>
      </c>
      <c r="G25">
        <v>40.9</v>
      </c>
      <c r="H25">
        <v>1.01</v>
      </c>
      <c r="I25">
        <v>2022</v>
      </c>
    </row>
    <row r="26" spans="1:16" hidden="1" x14ac:dyDescent="0.3">
      <c r="A26" s="7" t="s">
        <v>10</v>
      </c>
      <c r="B26">
        <v>293</v>
      </c>
      <c r="D26" s="18">
        <v>256372</v>
      </c>
      <c r="E26" s="18">
        <f t="shared" si="0"/>
        <v>1.1428705162810291</v>
      </c>
      <c r="F26">
        <v>27</v>
      </c>
      <c r="G26">
        <v>46.6</v>
      </c>
      <c r="H26">
        <v>1.55</v>
      </c>
      <c r="I26">
        <v>2023</v>
      </c>
      <c r="P26" s="20"/>
    </row>
    <row r="27" spans="1:16" hidden="1" x14ac:dyDescent="0.3">
      <c r="A27" s="7" t="s">
        <v>2</v>
      </c>
      <c r="B27">
        <v>194</v>
      </c>
      <c r="D27" s="18">
        <v>381441</v>
      </c>
      <c r="E27" s="18">
        <f t="shared" si="0"/>
        <v>0.50859765992643691</v>
      </c>
      <c r="F27">
        <v>59</v>
      </c>
      <c r="G27">
        <v>30.4</v>
      </c>
      <c r="H27" s="9">
        <v>0.62</v>
      </c>
      <c r="I27">
        <v>2023</v>
      </c>
      <c r="P27" s="20"/>
    </row>
    <row r="28" spans="1:16" hidden="1" x14ac:dyDescent="0.3">
      <c r="A28" s="7" t="s">
        <v>12</v>
      </c>
      <c r="B28">
        <v>5382</v>
      </c>
      <c r="D28" s="18">
        <v>928435</v>
      </c>
      <c r="E28" s="18">
        <f t="shared" si="0"/>
        <v>5.7968516912869505</v>
      </c>
      <c r="F28">
        <v>1</v>
      </c>
      <c r="G28">
        <v>67.599999999999994</v>
      </c>
      <c r="H28">
        <v>3.22</v>
      </c>
      <c r="I28">
        <v>2023</v>
      </c>
      <c r="P28" s="20"/>
    </row>
    <row r="29" spans="1:16" hidden="1" x14ac:dyDescent="0.3">
      <c r="A29" s="7" t="s">
        <v>589</v>
      </c>
      <c r="B29">
        <v>55678</v>
      </c>
      <c r="D29" s="18">
        <v>27720700</v>
      </c>
      <c r="E29" s="18">
        <f t="shared" si="0"/>
        <v>2.0085351380015655</v>
      </c>
      <c r="F29">
        <v>3</v>
      </c>
      <c r="G29">
        <v>63.5</v>
      </c>
      <c r="H29">
        <v>3.44</v>
      </c>
      <c r="I29">
        <v>2023</v>
      </c>
      <c r="P29" s="20"/>
    </row>
    <row r="30" spans="1:16" hidden="1" x14ac:dyDescent="0.3">
      <c r="A30" s="7" t="s">
        <v>635</v>
      </c>
      <c r="B30" t="s">
        <v>626</v>
      </c>
      <c r="D30" s="18">
        <v>15854782</v>
      </c>
      <c r="E30" s="18"/>
      <c r="F30" t="s">
        <v>626</v>
      </c>
      <c r="G30" t="s">
        <v>626</v>
      </c>
      <c r="H30">
        <v>2.29</v>
      </c>
      <c r="I30">
        <v>2023</v>
      </c>
    </row>
    <row r="31" spans="1:16" hidden="1" x14ac:dyDescent="0.3">
      <c r="C31" s="18"/>
      <c r="D31" s="18"/>
      <c r="E31" s="18"/>
      <c r="I31" s="19" t="s">
        <v>639</v>
      </c>
    </row>
    <row r="32" spans="1:16" hidden="1" x14ac:dyDescent="0.3">
      <c r="H32" t="s">
        <v>641</v>
      </c>
      <c r="I32" s="19" t="s">
        <v>640</v>
      </c>
    </row>
    <row r="33" spans="1:25" hidden="1" x14ac:dyDescent="0.3"/>
    <row r="34" spans="1:25" s="1" customFormat="1" hidden="1" x14ac:dyDescent="0.3">
      <c r="A34" s="1" t="s">
        <v>16</v>
      </c>
      <c r="B34" s="1" t="s">
        <v>1</v>
      </c>
      <c r="C34" s="21">
        <v>2019</v>
      </c>
      <c r="D34" s="21"/>
      <c r="E34" s="3"/>
      <c r="F34" s="21">
        <v>2020</v>
      </c>
      <c r="G34" s="21"/>
      <c r="H34" s="21">
        <v>2021</v>
      </c>
      <c r="I34" s="21"/>
      <c r="J34" s="24">
        <v>2022</v>
      </c>
      <c r="K34" s="24"/>
      <c r="L34" s="21">
        <v>2023</v>
      </c>
      <c r="M34" s="21"/>
    </row>
    <row r="35" spans="1:25" s="1" customFormat="1" hidden="1" x14ac:dyDescent="0.3">
      <c r="C35" s="1" t="s">
        <v>4</v>
      </c>
      <c r="D35" s="26" t="s">
        <v>5</v>
      </c>
      <c r="E35" s="1" t="s">
        <v>646</v>
      </c>
      <c r="F35" s="1" t="s">
        <v>4</v>
      </c>
      <c r="G35" s="26" t="s">
        <v>5</v>
      </c>
      <c r="H35" s="1" t="s">
        <v>4</v>
      </c>
      <c r="I35" s="26" t="s">
        <v>5</v>
      </c>
      <c r="J35" s="1" t="s">
        <v>4</v>
      </c>
      <c r="K35" s="26" t="s">
        <v>5</v>
      </c>
      <c r="L35" s="1" t="s">
        <v>4</v>
      </c>
      <c r="M35" s="26" t="s">
        <v>5</v>
      </c>
    </row>
    <row r="36" spans="1:25" hidden="1" x14ac:dyDescent="0.3">
      <c r="A36" t="s">
        <v>622</v>
      </c>
      <c r="B36" t="s">
        <v>623</v>
      </c>
      <c r="C36" s="13">
        <v>2200000000</v>
      </c>
      <c r="D36" s="27">
        <f>C36/B8</f>
        <v>2200000000</v>
      </c>
      <c r="E36" s="13"/>
      <c r="F36" s="13">
        <v>2700000000</v>
      </c>
      <c r="G36" s="27">
        <f>F36/C8</f>
        <v>2700000000</v>
      </c>
      <c r="H36" s="13">
        <v>2690000000</v>
      </c>
      <c r="I36" s="27">
        <f>H36/D8</f>
        <v>2551697970.024663</v>
      </c>
      <c r="J36" s="13">
        <v>3420000000</v>
      </c>
      <c r="K36" s="27">
        <f>J36/E8</f>
        <v>3257453090.7705493</v>
      </c>
      <c r="L36" s="14"/>
      <c r="M36" s="27">
        <f>L36/F8</f>
        <v>0</v>
      </c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</row>
    <row r="37" spans="1:25" hidden="1" x14ac:dyDescent="0.3">
      <c r="A37" t="s">
        <v>7</v>
      </c>
      <c r="B37" t="s">
        <v>624</v>
      </c>
      <c r="C37" s="13">
        <v>7600000000</v>
      </c>
      <c r="D37" s="27">
        <f t="shared" ref="D37:D44" si="1">C37/B9</f>
        <v>5208144166.9127979</v>
      </c>
      <c r="E37" s="13"/>
      <c r="F37" s="13">
        <v>12600000000</v>
      </c>
      <c r="G37" s="27">
        <f t="shared" ref="G37:G44" si="2">F37/C9</f>
        <v>8804028611.6955242</v>
      </c>
      <c r="H37" s="13">
        <v>11900000000</v>
      </c>
      <c r="I37" s="27">
        <f t="shared" ref="I37:I44" si="3">H37/D9</f>
        <v>8526040965.1191788</v>
      </c>
      <c r="J37" s="13">
        <v>14600000000</v>
      </c>
      <c r="K37" s="27">
        <f t="shared" ref="K37:K44" si="4">J37/E9</f>
        <v>10745352083.236736</v>
      </c>
      <c r="L37" s="13">
        <v>15400000000</v>
      </c>
      <c r="M37" s="27">
        <f t="shared" ref="M37:M44" si="5">L37/F9</f>
        <v>11514294173.767147</v>
      </c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</row>
    <row r="38" spans="1:25" hidden="1" x14ac:dyDescent="0.3">
      <c r="A38" t="s">
        <v>8</v>
      </c>
      <c r="B38" t="s">
        <v>630</v>
      </c>
      <c r="C38" s="13">
        <v>68100000000</v>
      </c>
      <c r="D38" s="27">
        <f t="shared" si="1"/>
        <v>30724876998.978088</v>
      </c>
      <c r="E38" s="13"/>
      <c r="F38" s="13">
        <v>69300000000</v>
      </c>
      <c r="G38" s="27">
        <f t="shared" si="2"/>
        <v>30597226404.214184</v>
      </c>
      <c r="H38" s="13">
        <v>73600000000</v>
      </c>
      <c r="I38" s="27">
        <f t="shared" si="3"/>
        <v>30933805858.42572</v>
      </c>
      <c r="J38" s="13">
        <v>84500000000</v>
      </c>
      <c r="K38" s="27">
        <f t="shared" si="4"/>
        <v>35038164647.030922</v>
      </c>
      <c r="L38" s="13">
        <v>94200000000</v>
      </c>
      <c r="M38" s="27">
        <f t="shared" si="5"/>
        <v>38518265304.1614</v>
      </c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</row>
    <row r="39" spans="1:25" hidden="1" x14ac:dyDescent="0.3">
      <c r="A39" t="s">
        <v>9</v>
      </c>
      <c r="B39" t="s">
        <v>623</v>
      </c>
      <c r="C39" s="14">
        <v>636000000</v>
      </c>
      <c r="D39" s="27">
        <f t="shared" si="1"/>
        <v>800863320.58583903</v>
      </c>
      <c r="E39" s="16"/>
      <c r="F39" s="16">
        <v>636000000</v>
      </c>
      <c r="G39" s="27">
        <f t="shared" si="2"/>
        <v>820173164.8625437</v>
      </c>
      <c r="H39" s="16">
        <v>672000000</v>
      </c>
      <c r="I39" s="27">
        <f t="shared" si="3"/>
        <v>893741812.35411859</v>
      </c>
      <c r="J39" s="16">
        <v>746000000</v>
      </c>
      <c r="K39" s="27">
        <f t="shared" si="4"/>
        <v>1034068825.1813779</v>
      </c>
      <c r="L39" s="13">
        <v>834000000</v>
      </c>
      <c r="M39" s="27">
        <f t="shared" si="5"/>
        <v>1126520092.9851837</v>
      </c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</row>
    <row r="40" spans="1:25" hidden="1" x14ac:dyDescent="0.3">
      <c r="A40" t="s">
        <v>11</v>
      </c>
      <c r="B40" t="s">
        <v>629</v>
      </c>
      <c r="C40" s="13">
        <v>71100000</v>
      </c>
      <c r="D40" s="27">
        <f t="shared" si="1"/>
        <v>45476524.902714774</v>
      </c>
      <c r="F40" s="16">
        <v>72200000</v>
      </c>
      <c r="G40" s="27">
        <f t="shared" si="2"/>
        <v>47392549.794034824</v>
      </c>
      <c r="H40" s="13"/>
      <c r="I40" s="27">
        <f t="shared" si="3"/>
        <v>0</v>
      </c>
      <c r="J40" s="13"/>
      <c r="K40" s="27">
        <f t="shared" si="4"/>
        <v>0</v>
      </c>
      <c r="L40" s="13"/>
      <c r="M40" s="27">
        <f t="shared" si="5"/>
        <v>0</v>
      </c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</row>
    <row r="41" spans="1:25" hidden="1" x14ac:dyDescent="0.3">
      <c r="A41" t="s">
        <v>10</v>
      </c>
      <c r="B41" t="s">
        <v>625</v>
      </c>
      <c r="C41" s="14">
        <v>590000000</v>
      </c>
      <c r="D41" s="27">
        <f t="shared" si="1"/>
        <v>410674473.65801674</v>
      </c>
      <c r="E41" s="13"/>
      <c r="F41" s="13">
        <v>1100000000</v>
      </c>
      <c r="G41" s="27">
        <f t="shared" si="2"/>
        <v>773043549.75975919</v>
      </c>
      <c r="H41" s="13">
        <v>1300000000</v>
      </c>
      <c r="I41" s="27">
        <f t="shared" si="3"/>
        <v>888181987.12272763</v>
      </c>
      <c r="J41" s="13">
        <v>1300000000</v>
      </c>
      <c r="K41" s="27">
        <f t="shared" si="4"/>
        <v>907086438.35998774</v>
      </c>
      <c r="L41" s="13">
        <v>1400000000</v>
      </c>
      <c r="M41" s="27">
        <f t="shared" si="5"/>
        <v>958199242.47505605</v>
      </c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</row>
    <row r="42" spans="1:25" hidden="1" x14ac:dyDescent="0.3">
      <c r="A42" t="s">
        <v>2</v>
      </c>
      <c r="B42" t="s">
        <v>3</v>
      </c>
      <c r="C42" s="13">
        <v>18323196710</v>
      </c>
      <c r="D42" s="27">
        <f t="shared" si="1"/>
        <v>2593435634.4850178</v>
      </c>
      <c r="E42" s="13"/>
      <c r="F42" s="13">
        <v>17787870417</v>
      </c>
      <c r="G42" s="27">
        <f t="shared" si="2"/>
        <v>2453863468.6133018</v>
      </c>
      <c r="H42" s="13">
        <v>18192833599</v>
      </c>
      <c r="I42" s="27">
        <f t="shared" si="3"/>
        <v>2466444239.5620971</v>
      </c>
      <c r="J42" s="13">
        <v>19712995565</v>
      </c>
      <c r="K42" s="27">
        <f t="shared" si="4"/>
        <v>2720062715.8142114</v>
      </c>
      <c r="L42" s="13">
        <v>21019676109</v>
      </c>
      <c r="M42" s="27">
        <f t="shared" si="5"/>
        <v>2872055207.2897019</v>
      </c>
    </row>
    <row r="43" spans="1:25" hidden="1" x14ac:dyDescent="0.3">
      <c r="A43" t="s">
        <v>12</v>
      </c>
      <c r="C43" s="13"/>
      <c r="D43" s="27">
        <f t="shared" si="1"/>
        <v>0</v>
      </c>
      <c r="E43" s="13"/>
      <c r="F43" s="13"/>
      <c r="G43" s="27">
        <f t="shared" si="2"/>
        <v>0</v>
      </c>
      <c r="H43" s="13"/>
      <c r="I43" s="27">
        <f t="shared" si="3"/>
        <v>0</v>
      </c>
      <c r="J43" s="13"/>
      <c r="K43" s="27">
        <f t="shared" si="4"/>
        <v>0</v>
      </c>
      <c r="L43" s="13"/>
      <c r="M43" s="27">
        <f t="shared" si="5"/>
        <v>0</v>
      </c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</row>
    <row r="44" spans="1:25" hidden="1" x14ac:dyDescent="0.3">
      <c r="A44" t="s">
        <v>13</v>
      </c>
      <c r="B44" t="s">
        <v>628</v>
      </c>
      <c r="C44" s="13">
        <v>77200000000</v>
      </c>
      <c r="D44" s="27">
        <f t="shared" si="1"/>
        <v>77200000000</v>
      </c>
      <c r="E44" s="13"/>
      <c r="F44" s="13">
        <v>83100000000</v>
      </c>
      <c r="G44" s="27">
        <f t="shared" si="2"/>
        <v>83100000000</v>
      </c>
      <c r="H44" s="13">
        <v>81900000000</v>
      </c>
      <c r="I44" s="27">
        <f t="shared" si="3"/>
        <v>81900000000</v>
      </c>
      <c r="J44" s="13">
        <v>91800000000</v>
      </c>
      <c r="K44" s="27">
        <f t="shared" si="4"/>
        <v>91800000000</v>
      </c>
      <c r="L44" s="13">
        <v>104900000000</v>
      </c>
      <c r="M44" s="27">
        <f t="shared" si="5"/>
        <v>104900000000</v>
      </c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</row>
    <row r="45" spans="1:25" hidden="1" x14ac:dyDescent="0.3"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</row>
    <row r="46" spans="1:25" hidden="1" x14ac:dyDescent="0.3">
      <c r="B46" s="15" t="s">
        <v>627</v>
      </c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</row>
    <row r="47" spans="1:25" hidden="1" x14ac:dyDescent="0.3">
      <c r="A47" s="1" t="s">
        <v>14</v>
      </c>
      <c r="B47" s="1"/>
      <c r="C47" s="21">
        <v>2019</v>
      </c>
      <c r="D47" s="21"/>
      <c r="E47" s="3"/>
      <c r="F47" s="21">
        <v>2020</v>
      </c>
      <c r="G47" s="21"/>
      <c r="H47" s="21">
        <v>2021</v>
      </c>
      <c r="I47" s="21"/>
      <c r="J47" s="24">
        <v>2022</v>
      </c>
      <c r="K47" s="24"/>
      <c r="L47" s="21">
        <v>2023</v>
      </c>
      <c r="M47" s="21"/>
    </row>
    <row r="48" spans="1:25" hidden="1" x14ac:dyDescent="0.3">
      <c r="A48" s="1"/>
      <c r="B48" s="1"/>
      <c r="C48" s="3" t="s">
        <v>17</v>
      </c>
      <c r="D48" s="3" t="s">
        <v>19</v>
      </c>
      <c r="E48" s="3"/>
      <c r="F48" s="3" t="s">
        <v>17</v>
      </c>
      <c r="G48" s="3" t="s">
        <v>19</v>
      </c>
      <c r="H48" s="3" t="s">
        <v>17</v>
      </c>
      <c r="I48" s="3" t="s">
        <v>19</v>
      </c>
      <c r="J48" s="3" t="s">
        <v>17</v>
      </c>
      <c r="K48" s="3" t="s">
        <v>19</v>
      </c>
      <c r="L48" s="3" t="s">
        <v>17</v>
      </c>
      <c r="M48" s="3" t="s">
        <v>19</v>
      </c>
    </row>
    <row r="49" spans="1:13" hidden="1" x14ac:dyDescent="0.3">
      <c r="A49" t="s">
        <v>6</v>
      </c>
      <c r="C49">
        <v>12520</v>
      </c>
      <c r="D49" s="28">
        <f>C49/D36*10000000</f>
        <v>56.909090909090907</v>
      </c>
      <c r="F49">
        <v>12822</v>
      </c>
      <c r="G49" s="28">
        <f>F49/G36*10000000</f>
        <v>47.488888888888887</v>
      </c>
      <c r="H49">
        <v>11696</v>
      </c>
      <c r="I49" s="28">
        <f>H49/I36*10000000</f>
        <v>45.83614572490707</v>
      </c>
      <c r="J49">
        <v>10091</v>
      </c>
      <c r="K49" s="28">
        <f>J49/K36*10000000</f>
        <v>30.978189766081876</v>
      </c>
      <c r="L49" s="15"/>
      <c r="M49" s="29" t="e">
        <f>L49/M36*10000000</f>
        <v>#DIV/0!</v>
      </c>
    </row>
    <row r="50" spans="1:13" hidden="1" x14ac:dyDescent="0.3">
      <c r="A50" t="s">
        <v>7</v>
      </c>
      <c r="C50">
        <v>1372</v>
      </c>
      <c r="D50" s="28">
        <f t="shared" ref="D50:D57" si="6">C50/D37*10000000</f>
        <v>2.6343356789473682</v>
      </c>
      <c r="F50">
        <v>1423</v>
      </c>
      <c r="G50" s="28">
        <f t="shared" ref="G50:G57" si="7">F50/G37*10000000</f>
        <v>1.616305515079365</v>
      </c>
      <c r="H50">
        <v>1350</v>
      </c>
      <c r="I50" s="28">
        <f t="shared" ref="I50:I57" si="8">H50/I37*10000000</f>
        <v>1.5833843697478991</v>
      </c>
      <c r="J50">
        <v>1318</v>
      </c>
      <c r="K50" s="28">
        <f t="shared" ref="K50:K57" si="9">J50/K37*10000000</f>
        <v>1.2265768397260273</v>
      </c>
      <c r="L50">
        <v>1566</v>
      </c>
      <c r="M50" s="29">
        <f t="shared" ref="M50:M57" si="10">L50/M37*10000000</f>
        <v>1.3600486285714288</v>
      </c>
    </row>
    <row r="51" spans="1:13" hidden="1" x14ac:dyDescent="0.3">
      <c r="A51" t="s">
        <v>8</v>
      </c>
      <c r="C51">
        <v>2355</v>
      </c>
      <c r="D51" s="28">
        <f t="shared" si="6"/>
        <v>0.76647987885462576</v>
      </c>
      <c r="F51">
        <v>2457</v>
      </c>
      <c r="G51" s="28">
        <f t="shared" si="7"/>
        <v>0.80301396196538755</v>
      </c>
      <c r="H51">
        <v>2666</v>
      </c>
      <c r="I51" s="28">
        <f t="shared" si="8"/>
        <v>0.86184028315217387</v>
      </c>
      <c r="J51">
        <v>2594</v>
      </c>
      <c r="K51" s="28">
        <f t="shared" si="9"/>
        <v>0.74033558153846157</v>
      </c>
      <c r="L51">
        <v>3081</v>
      </c>
      <c r="M51" s="29">
        <f t="shared" si="10"/>
        <v>0.79988025828025489</v>
      </c>
    </row>
    <row r="52" spans="1:13" hidden="1" x14ac:dyDescent="0.3">
      <c r="A52" t="s">
        <v>9</v>
      </c>
      <c r="C52">
        <f>67+392</f>
        <v>459</v>
      </c>
      <c r="D52" s="28">
        <f t="shared" si="6"/>
        <v>5.7313150471698124</v>
      </c>
      <c r="F52">
        <f>114+335</f>
        <v>449</v>
      </c>
      <c r="G52" s="28">
        <f t="shared" si="7"/>
        <v>5.4744536792452827</v>
      </c>
      <c r="H52">
        <f>410+76</f>
        <v>486</v>
      </c>
      <c r="I52" s="28">
        <f t="shared" si="8"/>
        <v>5.4378120535714283</v>
      </c>
      <c r="J52">
        <f>352+48</f>
        <v>400</v>
      </c>
      <c r="K52" s="28">
        <f t="shared" si="9"/>
        <v>3.8682144772117959</v>
      </c>
      <c r="L52">
        <f>361+61</f>
        <v>422</v>
      </c>
      <c r="M52" s="29">
        <f t="shared" si="10"/>
        <v>3.7460494724220625</v>
      </c>
    </row>
    <row r="53" spans="1:13" hidden="1" x14ac:dyDescent="0.3">
      <c r="A53" t="s">
        <v>11</v>
      </c>
      <c r="B53">
        <v>2034</v>
      </c>
      <c r="C53" s="13">
        <v>216</v>
      </c>
      <c r="D53" s="28">
        <f t="shared" si="6"/>
        <v>47.497032911392409</v>
      </c>
      <c r="E53" s="13">
        <v>2390</v>
      </c>
      <c r="F53" s="13">
        <v>228</v>
      </c>
      <c r="G53" s="28">
        <f t="shared" si="7"/>
        <v>48.108827440362319</v>
      </c>
      <c r="I53" s="28" t="e">
        <f t="shared" si="8"/>
        <v>#DIV/0!</v>
      </c>
      <c r="K53" s="28" t="e">
        <f t="shared" si="9"/>
        <v>#DIV/0!</v>
      </c>
      <c r="M53" s="29" t="e">
        <f t="shared" si="10"/>
        <v>#DIV/0!</v>
      </c>
    </row>
    <row r="54" spans="1:13" hidden="1" x14ac:dyDescent="0.3">
      <c r="A54" t="s">
        <v>10</v>
      </c>
      <c r="C54">
        <v>274</v>
      </c>
      <c r="D54" s="28">
        <f t="shared" si="6"/>
        <v>6.6719510847457624</v>
      </c>
      <c r="F54">
        <v>539</v>
      </c>
      <c r="G54" s="28">
        <f t="shared" si="7"/>
        <v>6.9724402999999988</v>
      </c>
      <c r="H54">
        <v>305</v>
      </c>
      <c r="I54" s="28">
        <f t="shared" si="8"/>
        <v>3.4339809230769234</v>
      </c>
      <c r="J54">
        <v>303</v>
      </c>
      <c r="K54" s="28">
        <f t="shared" si="9"/>
        <v>3.3403652307692306</v>
      </c>
      <c r="L54">
        <v>289</v>
      </c>
      <c r="M54" s="29">
        <f t="shared" si="10"/>
        <v>3.0160741857142854</v>
      </c>
    </row>
    <row r="55" spans="1:13" hidden="1" x14ac:dyDescent="0.3">
      <c r="A55" t="s">
        <v>2</v>
      </c>
      <c r="C55">
        <v>245</v>
      </c>
      <c r="D55" s="28">
        <f t="shared" si="6"/>
        <v>0.94469281111983339</v>
      </c>
      <c r="F55">
        <v>212</v>
      </c>
      <c r="G55" s="28">
        <f t="shared" si="7"/>
        <v>0.86394374712217759</v>
      </c>
      <c r="H55">
        <v>215</v>
      </c>
      <c r="I55" s="28">
        <f t="shared" si="8"/>
        <v>0.87170022557725446</v>
      </c>
      <c r="J55">
        <v>219</v>
      </c>
      <c r="K55" s="28">
        <f t="shared" si="9"/>
        <v>0.80512849474665704</v>
      </c>
      <c r="L55">
        <v>226</v>
      </c>
      <c r="M55" s="29">
        <f t="shared" si="10"/>
        <v>0.78689295187076658</v>
      </c>
    </row>
    <row r="56" spans="1:13" hidden="1" x14ac:dyDescent="0.3">
      <c r="A56" t="s">
        <v>12</v>
      </c>
      <c r="C56">
        <v>604</v>
      </c>
      <c r="D56" s="28" t="e">
        <f t="shared" si="6"/>
        <v>#DIV/0!</v>
      </c>
      <c r="F56">
        <v>627</v>
      </c>
      <c r="G56" s="28" t="e">
        <f t="shared" si="7"/>
        <v>#DIV/0!</v>
      </c>
      <c r="H56">
        <v>618</v>
      </c>
      <c r="I56" s="28" t="e">
        <f t="shared" si="8"/>
        <v>#DIV/0!</v>
      </c>
      <c r="J56">
        <v>587</v>
      </c>
      <c r="K56" s="28" t="e">
        <f t="shared" si="9"/>
        <v>#DIV/0!</v>
      </c>
      <c r="L56">
        <v>598</v>
      </c>
      <c r="M56" s="29" t="e">
        <f t="shared" si="10"/>
        <v>#DIV/0!</v>
      </c>
    </row>
    <row r="57" spans="1:13" hidden="1" x14ac:dyDescent="0.3">
      <c r="A57" t="s">
        <v>13</v>
      </c>
      <c r="C57">
        <v>25392</v>
      </c>
      <c r="D57" s="28">
        <f t="shared" si="6"/>
        <v>3.2891191709844558</v>
      </c>
      <c r="F57">
        <v>27112</v>
      </c>
      <c r="G57" s="28">
        <f t="shared" si="7"/>
        <v>3.2625752105896511</v>
      </c>
      <c r="H57">
        <v>23713</v>
      </c>
      <c r="I57" s="28">
        <f t="shared" si="8"/>
        <v>2.8953601953601953</v>
      </c>
      <c r="J57">
        <v>24140</v>
      </c>
      <c r="K57" s="28">
        <f t="shared" si="9"/>
        <v>2.6296296296296298</v>
      </c>
      <c r="L57">
        <v>25124</v>
      </c>
      <c r="M57" s="29">
        <f t="shared" si="10"/>
        <v>2.3950428979980938</v>
      </c>
    </row>
    <row r="58" spans="1:13" hidden="1" x14ac:dyDescent="0.3"/>
    <row r="59" spans="1:13" hidden="1" x14ac:dyDescent="0.3">
      <c r="B59" s="15" t="s">
        <v>647</v>
      </c>
      <c r="C59" s="15"/>
      <c r="D59" s="15"/>
    </row>
    <row r="60" spans="1:13" hidden="1" x14ac:dyDescent="0.3"/>
    <row r="61" spans="1:13" x14ac:dyDescent="0.3">
      <c r="A61" s="1" t="s">
        <v>621</v>
      </c>
      <c r="B61" s="1"/>
      <c r="C61" s="21">
        <v>2019</v>
      </c>
      <c r="D61" s="21"/>
      <c r="E61" s="3"/>
      <c r="F61" s="21">
        <v>2020</v>
      </c>
      <c r="G61" s="21"/>
      <c r="H61" s="21">
        <v>2021</v>
      </c>
      <c r="I61" s="21"/>
      <c r="J61" s="24">
        <v>2022</v>
      </c>
      <c r="K61" s="24"/>
      <c r="L61" s="21">
        <v>2023</v>
      </c>
      <c r="M61" s="21"/>
    </row>
    <row r="62" spans="1:13" x14ac:dyDescent="0.3">
      <c r="A62" s="1"/>
      <c r="B62" s="1"/>
      <c r="C62" s="3" t="s">
        <v>17</v>
      </c>
      <c r="D62" s="31" t="s">
        <v>19</v>
      </c>
      <c r="E62" s="3"/>
      <c r="F62" s="3" t="s">
        <v>17</v>
      </c>
      <c r="G62" s="31" t="s">
        <v>19</v>
      </c>
      <c r="H62" s="3" t="s">
        <v>17</v>
      </c>
      <c r="I62" s="31" t="s">
        <v>19</v>
      </c>
      <c r="J62" s="3" t="s">
        <v>17</v>
      </c>
      <c r="K62" s="31" t="s">
        <v>19</v>
      </c>
      <c r="L62" s="3" t="s">
        <v>17</v>
      </c>
      <c r="M62" s="31" t="s">
        <v>19</v>
      </c>
    </row>
    <row r="63" spans="1:13" x14ac:dyDescent="0.3">
      <c r="A63" t="s">
        <v>6</v>
      </c>
      <c r="C63">
        <v>3810</v>
      </c>
      <c r="D63" s="32">
        <f>C63/D36*10000000</f>
        <v>17.318181818181817</v>
      </c>
      <c r="F63">
        <v>4479</v>
      </c>
      <c r="G63" s="32">
        <f>F63/G36*10000000</f>
        <v>16.588888888888889</v>
      </c>
      <c r="H63">
        <v>6093</v>
      </c>
      <c r="I63" s="32">
        <f>H63/I36*10000000</f>
        <v>23.878217843866171</v>
      </c>
      <c r="J63">
        <v>2785</v>
      </c>
      <c r="K63" s="32">
        <f>J63/K36*10000000</f>
        <v>8.5496242690058484</v>
      </c>
      <c r="L63" s="15"/>
      <c r="M63" s="30" t="e">
        <f>L63/M36*10000000</f>
        <v>#DIV/0!</v>
      </c>
    </row>
    <row r="64" spans="1:13" x14ac:dyDescent="0.3">
      <c r="A64" t="s">
        <v>7</v>
      </c>
      <c r="C64">
        <v>468</v>
      </c>
      <c r="D64" s="32">
        <f t="shared" ref="D64:D69" si="11">C64/D37*10000000</f>
        <v>0.89859263684210511</v>
      </c>
      <c r="F64">
        <v>447</v>
      </c>
      <c r="G64" s="32">
        <f t="shared" ref="G64:G69" si="12">F64/G37*10000000</f>
        <v>0.50772211190476191</v>
      </c>
      <c r="H64">
        <v>436</v>
      </c>
      <c r="I64" s="32">
        <f t="shared" ref="I64:I69" si="13">H64/I37*10000000</f>
        <v>0.51137450756302516</v>
      </c>
      <c r="J64">
        <v>441</v>
      </c>
      <c r="K64" s="32">
        <f t="shared" ref="K64:K69" si="14">J64/K37*10000000</f>
        <v>0.4104100047945205</v>
      </c>
      <c r="L64">
        <v>504</v>
      </c>
      <c r="M64" s="30">
        <f t="shared" ref="M64:M69" si="15">L64/M37*10000000</f>
        <v>0.43771680000000007</v>
      </c>
    </row>
    <row r="65" spans="1:13" x14ac:dyDescent="0.3">
      <c r="A65" t="s">
        <v>8</v>
      </c>
      <c r="C65">
        <v>1349</v>
      </c>
      <c r="D65" s="32">
        <f t="shared" si="11"/>
        <v>0.43905790088105734</v>
      </c>
      <c r="F65">
        <v>1290</v>
      </c>
      <c r="G65" s="32">
        <f t="shared" si="12"/>
        <v>0.42160684205752946</v>
      </c>
      <c r="H65">
        <v>1187</v>
      </c>
      <c r="I65" s="32">
        <f t="shared" si="13"/>
        <v>0.3837225866847826</v>
      </c>
      <c r="J65">
        <v>955</v>
      </c>
      <c r="K65" s="32">
        <f t="shared" si="14"/>
        <v>0.27255993846153842</v>
      </c>
      <c r="L65">
        <v>1098</v>
      </c>
      <c r="M65" s="30">
        <f t="shared" si="15"/>
        <v>0.28505956624203826</v>
      </c>
    </row>
    <row r="66" spans="1:13" x14ac:dyDescent="0.3">
      <c r="A66" t="s">
        <v>9</v>
      </c>
      <c r="C66">
        <v>137</v>
      </c>
      <c r="D66" s="32">
        <f t="shared" si="11"/>
        <v>1.7106539465408805</v>
      </c>
      <c r="F66">
        <v>147</v>
      </c>
      <c r="G66" s="32">
        <f t="shared" si="12"/>
        <v>1.7923044339622638</v>
      </c>
      <c r="H66">
        <v>106</v>
      </c>
      <c r="I66" s="32">
        <f t="shared" si="13"/>
        <v>1.1860248511904763</v>
      </c>
      <c r="J66">
        <v>104</v>
      </c>
      <c r="K66" s="32">
        <f t="shared" si="14"/>
        <v>1.005735764075067</v>
      </c>
      <c r="L66">
        <v>76</v>
      </c>
      <c r="M66" s="30">
        <f t="shared" si="15"/>
        <v>0.67464398081534771</v>
      </c>
    </row>
    <row r="67" spans="1:13" x14ac:dyDescent="0.3">
      <c r="A67" t="s">
        <v>11</v>
      </c>
      <c r="C67">
        <v>182</v>
      </c>
      <c r="D67" s="32">
        <f t="shared" si="11"/>
        <v>40.020648101265827</v>
      </c>
      <c r="F67">
        <v>166</v>
      </c>
      <c r="G67" s="32">
        <f t="shared" si="12"/>
        <v>35.026602434649753</v>
      </c>
      <c r="I67" s="32" t="e">
        <f t="shared" si="13"/>
        <v>#DIV/0!</v>
      </c>
      <c r="K67" s="32" t="e">
        <f t="shared" si="14"/>
        <v>#DIV/0!</v>
      </c>
      <c r="M67" s="30" t="e">
        <f t="shared" si="15"/>
        <v>#DIV/0!</v>
      </c>
    </row>
    <row r="68" spans="1:13" x14ac:dyDescent="0.3">
      <c r="A68" t="s">
        <v>10</v>
      </c>
      <c r="C68">
        <v>144</v>
      </c>
      <c r="D68" s="32">
        <f t="shared" si="11"/>
        <v>3.506426847457627</v>
      </c>
      <c r="F68">
        <v>79</v>
      </c>
      <c r="G68" s="32">
        <f t="shared" si="12"/>
        <v>1.0219346636363635</v>
      </c>
      <c r="H68">
        <v>43</v>
      </c>
      <c r="I68" s="32">
        <f t="shared" si="13"/>
        <v>0.4841350153846154</v>
      </c>
      <c r="J68">
        <v>36</v>
      </c>
      <c r="K68" s="32">
        <f t="shared" si="14"/>
        <v>0.39687507692307694</v>
      </c>
      <c r="L68">
        <v>52</v>
      </c>
      <c r="M68" s="30">
        <f t="shared" si="15"/>
        <v>0.54268462857142852</v>
      </c>
    </row>
    <row r="69" spans="1:13" x14ac:dyDescent="0.3">
      <c r="A69" t="s">
        <v>2</v>
      </c>
      <c r="C69">
        <v>198</v>
      </c>
      <c r="D69" s="32">
        <f t="shared" si="11"/>
        <v>0.76346602694582455</v>
      </c>
      <c r="F69">
        <v>184</v>
      </c>
      <c r="G69" s="32">
        <f t="shared" si="12"/>
        <v>0.74983796920038059</v>
      </c>
      <c r="H69">
        <v>177</v>
      </c>
      <c r="I69" s="32">
        <f t="shared" si="13"/>
        <v>0.71763227873104207</v>
      </c>
      <c r="J69">
        <v>153</v>
      </c>
      <c r="K69" s="32">
        <f t="shared" si="14"/>
        <v>0.56248703057643168</v>
      </c>
      <c r="L69">
        <v>126</v>
      </c>
      <c r="M69" s="30">
        <f t="shared" si="15"/>
        <v>0.43871022980405572</v>
      </c>
    </row>
    <row r="70" spans="1:13" x14ac:dyDescent="0.3">
      <c r="A70" t="s">
        <v>13</v>
      </c>
      <c r="C70">
        <v>15972</v>
      </c>
      <c r="D70" s="32">
        <f>C70/D44*10000000</f>
        <v>2.0689119170984456</v>
      </c>
      <c r="F70">
        <v>17738</v>
      </c>
      <c r="G70" s="32">
        <f>F70/G44*10000000</f>
        <v>2.1345367027677495</v>
      </c>
      <c r="H70">
        <v>15845</v>
      </c>
      <c r="I70" s="32">
        <f>H70/I44*10000000</f>
        <v>1.9346764346764347</v>
      </c>
      <c r="J70">
        <v>16857</v>
      </c>
      <c r="K70" s="32">
        <f>J70/K44*10000000</f>
        <v>1.8362745098039217</v>
      </c>
      <c r="L70">
        <v>25124</v>
      </c>
      <c r="M70" s="30">
        <f>L70/M44*10000000</f>
        <v>2.3950428979980938</v>
      </c>
    </row>
    <row r="72" spans="1:13" x14ac:dyDescent="0.3">
      <c r="A72" t="s">
        <v>650</v>
      </c>
    </row>
    <row r="73" spans="1:13" x14ac:dyDescent="0.3">
      <c r="A73" s="1"/>
      <c r="B73" s="17">
        <v>2019</v>
      </c>
      <c r="C73" s="17">
        <v>2020</v>
      </c>
      <c r="D73" s="17">
        <v>2021</v>
      </c>
      <c r="E73" s="17">
        <v>2022</v>
      </c>
      <c r="F73" s="17">
        <v>2023</v>
      </c>
      <c r="G73" s="36"/>
      <c r="H73" s="21"/>
      <c r="I73" s="21"/>
      <c r="J73" s="24"/>
      <c r="K73" s="24"/>
      <c r="L73" s="21"/>
      <c r="M73" s="21"/>
    </row>
    <row r="74" spans="1:13" x14ac:dyDescent="0.3">
      <c r="A74" t="s">
        <v>6</v>
      </c>
      <c r="B74" s="39">
        <f>D63</f>
        <v>17.318181818181817</v>
      </c>
      <c r="C74" s="39">
        <f>G63</f>
        <v>16.588888888888889</v>
      </c>
      <c r="D74" s="39">
        <f>I63</f>
        <v>23.878217843866171</v>
      </c>
      <c r="E74" s="39">
        <f>K63</f>
        <v>8.5496242690058484</v>
      </c>
      <c r="F74" s="39"/>
      <c r="G74" s="3"/>
      <c r="H74" s="3"/>
      <c r="I74" s="3"/>
      <c r="J74" s="3"/>
      <c r="K74" s="3"/>
      <c r="L74" s="3"/>
      <c r="M74" s="3"/>
    </row>
    <row r="75" spans="1:13" x14ac:dyDescent="0.3">
      <c r="A75" t="s">
        <v>7</v>
      </c>
      <c r="B75" s="39">
        <f t="shared" ref="B75:B81" si="16">D64</f>
        <v>0.89859263684210511</v>
      </c>
      <c r="C75" s="39">
        <f t="shared" ref="C75:C81" si="17">G64</f>
        <v>0.50772211190476191</v>
      </c>
      <c r="D75" s="39">
        <f t="shared" ref="D75:D81" si="18">I64</f>
        <v>0.51137450756302516</v>
      </c>
      <c r="E75" s="39">
        <f t="shared" ref="E75:E81" si="19">K64</f>
        <v>0.4104100047945205</v>
      </c>
      <c r="F75" s="39">
        <f t="shared" ref="F75:F81" si="20">M64</f>
        <v>0.43771680000000007</v>
      </c>
      <c r="G75" s="28"/>
      <c r="I75" s="28"/>
      <c r="K75" s="28"/>
      <c r="L75" s="15"/>
      <c r="M75" s="29"/>
    </row>
    <row r="76" spans="1:13" x14ac:dyDescent="0.3">
      <c r="A76" t="s">
        <v>8</v>
      </c>
      <c r="B76" s="39">
        <f t="shared" si="16"/>
        <v>0.43905790088105734</v>
      </c>
      <c r="C76" s="39">
        <f t="shared" si="17"/>
        <v>0.42160684205752946</v>
      </c>
      <c r="D76" s="39">
        <f t="shared" si="18"/>
        <v>0.3837225866847826</v>
      </c>
      <c r="E76" s="39">
        <f t="shared" si="19"/>
        <v>0.27255993846153842</v>
      </c>
      <c r="F76" s="39">
        <f t="shared" si="20"/>
        <v>0.28505956624203826</v>
      </c>
      <c r="G76" s="28"/>
      <c r="I76" s="28"/>
      <c r="K76" s="28"/>
      <c r="M76" s="29"/>
    </row>
    <row r="77" spans="1:13" x14ac:dyDescent="0.3">
      <c r="A77" t="s">
        <v>9</v>
      </c>
      <c r="B77" s="39">
        <f t="shared" si="16"/>
        <v>1.7106539465408805</v>
      </c>
      <c r="C77" s="39">
        <f t="shared" si="17"/>
        <v>1.7923044339622638</v>
      </c>
      <c r="D77" s="39">
        <f t="shared" si="18"/>
        <v>1.1860248511904763</v>
      </c>
      <c r="E77" s="39">
        <f t="shared" si="19"/>
        <v>1.005735764075067</v>
      </c>
      <c r="F77" s="39">
        <f t="shared" si="20"/>
        <v>0.67464398081534771</v>
      </c>
      <c r="G77" s="28"/>
      <c r="I77" s="28"/>
      <c r="K77" s="28"/>
      <c r="M77" s="29"/>
    </row>
    <row r="78" spans="1:13" x14ac:dyDescent="0.3">
      <c r="A78" t="s">
        <v>11</v>
      </c>
      <c r="B78" s="39">
        <f t="shared" si="16"/>
        <v>40.020648101265827</v>
      </c>
      <c r="C78" s="39">
        <f t="shared" si="17"/>
        <v>35.026602434649753</v>
      </c>
      <c r="D78" s="39"/>
      <c r="E78" s="39"/>
      <c r="F78" s="39"/>
      <c r="G78" s="28"/>
      <c r="I78" s="28"/>
      <c r="K78" s="28"/>
      <c r="M78" s="29"/>
    </row>
    <row r="79" spans="1:13" x14ac:dyDescent="0.3">
      <c r="A79" t="s">
        <v>10</v>
      </c>
      <c r="B79" s="39">
        <f t="shared" si="16"/>
        <v>3.506426847457627</v>
      </c>
      <c r="C79" s="39">
        <f t="shared" si="17"/>
        <v>1.0219346636363635</v>
      </c>
      <c r="D79" s="39">
        <f t="shared" si="18"/>
        <v>0.4841350153846154</v>
      </c>
      <c r="E79" s="39">
        <f t="shared" si="19"/>
        <v>0.39687507692307694</v>
      </c>
      <c r="F79" s="39">
        <f t="shared" si="20"/>
        <v>0.54268462857142852</v>
      </c>
      <c r="G79" s="28"/>
      <c r="I79" s="28"/>
      <c r="K79" s="28"/>
      <c r="M79" s="29"/>
    </row>
    <row r="80" spans="1:13" x14ac:dyDescent="0.3">
      <c r="A80" t="s">
        <v>2</v>
      </c>
      <c r="B80" s="39">
        <f t="shared" si="16"/>
        <v>0.76346602694582455</v>
      </c>
      <c r="C80" s="39">
        <f t="shared" si="17"/>
        <v>0.74983796920038059</v>
      </c>
      <c r="D80" s="39">
        <f t="shared" si="18"/>
        <v>0.71763227873104207</v>
      </c>
      <c r="E80" s="39">
        <f t="shared" si="19"/>
        <v>0.56248703057643168</v>
      </c>
      <c r="F80" s="39">
        <f t="shared" si="20"/>
        <v>0.43871022980405572</v>
      </c>
      <c r="G80" s="28"/>
      <c r="I80" s="28"/>
      <c r="K80" s="28"/>
      <c r="M80" s="29"/>
    </row>
    <row r="81" spans="1:13" x14ac:dyDescent="0.3">
      <c r="A81" t="s">
        <v>13</v>
      </c>
      <c r="B81" s="39">
        <f t="shared" si="16"/>
        <v>2.0689119170984456</v>
      </c>
      <c r="C81" s="39">
        <f t="shared" si="17"/>
        <v>2.1345367027677495</v>
      </c>
      <c r="D81" s="39">
        <f t="shared" si="18"/>
        <v>1.9346764346764347</v>
      </c>
      <c r="E81" s="39">
        <f t="shared" si="19"/>
        <v>1.8362745098039217</v>
      </c>
      <c r="F81" s="39">
        <f t="shared" si="20"/>
        <v>2.3950428979980938</v>
      </c>
      <c r="G81" s="28"/>
      <c r="I81" s="28"/>
      <c r="K81" s="28"/>
      <c r="M81" s="29"/>
    </row>
    <row r="82" spans="1:13" x14ac:dyDescent="0.3">
      <c r="B82" s="38"/>
      <c r="C82" s="38"/>
      <c r="D82" s="38"/>
      <c r="E82" s="38"/>
      <c r="F82" s="38"/>
      <c r="G82" s="28"/>
      <c r="I82" s="28"/>
      <c r="K82" s="28"/>
      <c r="M82" s="29"/>
    </row>
    <row r="83" spans="1:13" x14ac:dyDescent="0.3">
      <c r="D83" s="28"/>
      <c r="G83" s="28"/>
      <c r="I83" s="28"/>
      <c r="K83" s="28"/>
      <c r="M83" s="29"/>
    </row>
    <row r="86" spans="1:13" x14ac:dyDescent="0.3">
      <c r="A86" s="1"/>
      <c r="B86" s="1"/>
      <c r="C86" s="21"/>
      <c r="D86" s="21"/>
      <c r="E86" s="3"/>
      <c r="F86" s="21"/>
      <c r="G86" s="21"/>
      <c r="H86" s="21"/>
      <c r="I86" s="21"/>
      <c r="J86" s="24"/>
      <c r="K86" s="24"/>
      <c r="L86" s="21"/>
      <c r="M86" s="21"/>
    </row>
    <row r="87" spans="1:13" x14ac:dyDescent="0.3">
      <c r="A87" s="1"/>
      <c r="B87" s="1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</row>
    <row r="88" spans="1:13" x14ac:dyDescent="0.3">
      <c r="D88" s="28"/>
      <c r="G88" s="28"/>
      <c r="I88" s="28"/>
      <c r="K88" s="28"/>
      <c r="L88" s="15"/>
      <c r="M88" s="29"/>
    </row>
    <row r="89" spans="1:13" x14ac:dyDescent="0.3">
      <c r="D89" s="28"/>
      <c r="G89" s="28"/>
      <c r="I89" s="28"/>
      <c r="K89" s="28"/>
      <c r="M89" s="29"/>
    </row>
    <row r="90" spans="1:13" x14ac:dyDescent="0.3">
      <c r="D90" s="28"/>
      <c r="G90" s="28"/>
      <c r="I90" s="28"/>
      <c r="K90" s="28"/>
      <c r="M90" s="29"/>
    </row>
    <row r="91" spans="1:13" x14ac:dyDescent="0.3">
      <c r="D91" s="28"/>
      <c r="G91" s="28"/>
      <c r="I91" s="28"/>
      <c r="K91" s="28"/>
      <c r="M91" s="29"/>
    </row>
    <row r="92" spans="1:13" x14ac:dyDescent="0.3">
      <c r="D92" s="28"/>
      <c r="G92" s="28"/>
      <c r="I92" s="28"/>
      <c r="K92" s="28"/>
      <c r="M92" s="29"/>
    </row>
    <row r="93" spans="1:13" x14ac:dyDescent="0.3">
      <c r="D93" s="28"/>
      <c r="G93" s="28"/>
      <c r="I93" s="28"/>
      <c r="K93" s="28"/>
      <c r="M93" s="29"/>
    </row>
    <row r="94" spans="1:13" x14ac:dyDescent="0.3">
      <c r="D94" s="28"/>
      <c r="G94" s="28"/>
      <c r="I94" s="28"/>
      <c r="K94" s="28"/>
      <c r="M94" s="29"/>
    </row>
    <row r="95" spans="1:13" x14ac:dyDescent="0.3">
      <c r="D95" s="28"/>
      <c r="G95" s="28"/>
      <c r="I95" s="28"/>
      <c r="K95" s="28"/>
      <c r="M95" s="29"/>
    </row>
    <row r="96" spans="1:13" x14ac:dyDescent="0.3">
      <c r="D96" s="28"/>
      <c r="G96" s="28"/>
      <c r="I96" s="28"/>
      <c r="K96" s="28"/>
      <c r="M96" s="29"/>
    </row>
  </sheetData>
  <mergeCells count="25">
    <mergeCell ref="C86:D86"/>
    <mergeCell ref="F86:G86"/>
    <mergeCell ref="H86:I86"/>
    <mergeCell ref="J86:K86"/>
    <mergeCell ref="L86:M86"/>
    <mergeCell ref="C61:D61"/>
    <mergeCell ref="F61:G61"/>
    <mergeCell ref="H61:I61"/>
    <mergeCell ref="J61:K61"/>
    <mergeCell ref="L61:M61"/>
    <mergeCell ref="H73:I73"/>
    <mergeCell ref="J73:K73"/>
    <mergeCell ref="L73:M73"/>
    <mergeCell ref="L34:M34"/>
    <mergeCell ref="C47:D47"/>
    <mergeCell ref="F47:G47"/>
    <mergeCell ref="H47:I47"/>
    <mergeCell ref="J47:K47"/>
    <mergeCell ref="L47:M47"/>
    <mergeCell ref="A4:F4"/>
    <mergeCell ref="A5:F5"/>
    <mergeCell ref="C34:D34"/>
    <mergeCell ref="F34:G34"/>
    <mergeCell ref="H34:I34"/>
    <mergeCell ref="J34:K34"/>
  </mergeCells>
  <hyperlinks>
    <hyperlink ref="I31" r:id="rId1" display="https://www.nrf.ac.za/wp-content/uploads/2025/08/NRF-Data-Insights_Volume-1.pdf" xr:uid="{857FAA9F-F9E9-4948-992E-33E36DD7244D}"/>
    <hyperlink ref="I32" r:id="rId2" display="https://hsrc.ac.za/wp-content/uploads/2025/10/RD_StatisticalReport2023-24_FINAL.pdf" xr:uid="{30C07D16-E846-4746-837E-95BA2BF59388}"/>
    <hyperlink ref="J22" r:id="rId3" xr:uid="{3DFF7517-43E5-4350-A6C2-5B4D2F5EBB5E}"/>
  </hyperlinks>
  <pageMargins left="0.7" right="0.7" top="0.75" bottom="0.75" header="0.3" footer="0.3"/>
  <drawing r:id="rId4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96B11F-44EE-4F66-B589-CC1594BDE973}">
  <dimension ref="A1:Y72"/>
  <sheetViews>
    <sheetView topLeftCell="A47" zoomScale="84" zoomScaleNormal="84" workbookViewId="0">
      <selection activeCell="G63" sqref="G63"/>
    </sheetView>
  </sheetViews>
  <sheetFormatPr defaultRowHeight="14.4" x14ac:dyDescent="0.3"/>
  <cols>
    <col min="1" max="1" width="26.6640625" customWidth="1"/>
    <col min="2" max="2" width="14.44140625" customWidth="1"/>
    <col min="3" max="3" width="16.6640625" customWidth="1"/>
    <col min="4" max="4" width="15.5546875" customWidth="1"/>
    <col min="5" max="5" width="12.88671875" customWidth="1"/>
    <col min="6" max="6" width="16" customWidth="1"/>
    <col min="7" max="9" width="25.44140625" customWidth="1"/>
    <col min="10" max="12" width="17.77734375" customWidth="1"/>
    <col min="13" max="13" width="15.44140625" customWidth="1"/>
  </cols>
  <sheetData>
    <row r="1" spans="1:6" hidden="1" x14ac:dyDescent="0.3">
      <c r="A1" s="2" t="s">
        <v>0</v>
      </c>
      <c r="B1" s="2"/>
    </row>
    <row r="2" spans="1:6" hidden="1" x14ac:dyDescent="0.3"/>
    <row r="3" spans="1:6" hidden="1" x14ac:dyDescent="0.3"/>
    <row r="4" spans="1:6" ht="18" hidden="1" x14ac:dyDescent="0.35">
      <c r="A4" s="22" t="s">
        <v>619</v>
      </c>
      <c r="B4" s="22"/>
      <c r="C4" s="22"/>
      <c r="D4" s="22"/>
      <c r="E4" s="22"/>
      <c r="F4" s="22"/>
    </row>
    <row r="5" spans="1:6" hidden="1" x14ac:dyDescent="0.3">
      <c r="A5" s="23" t="s">
        <v>617</v>
      </c>
      <c r="B5" s="23"/>
      <c r="C5" s="23"/>
      <c r="D5" s="23"/>
      <c r="E5" s="23"/>
      <c r="F5" s="23"/>
    </row>
    <row r="6" spans="1:6" hidden="1" x14ac:dyDescent="0.3">
      <c r="A6" s="5"/>
      <c r="B6" s="5"/>
      <c r="C6" s="5"/>
      <c r="D6" s="5"/>
      <c r="E6" s="5"/>
      <c r="F6" s="5"/>
    </row>
    <row r="7" spans="1:6" hidden="1" x14ac:dyDescent="0.3">
      <c r="A7" s="6" t="s">
        <v>618</v>
      </c>
      <c r="B7" s="6">
        <v>2019</v>
      </c>
      <c r="C7" s="6">
        <v>2020</v>
      </c>
      <c r="D7" s="6">
        <v>2021</v>
      </c>
      <c r="E7" s="6">
        <v>2022</v>
      </c>
      <c r="F7" s="6">
        <v>2023</v>
      </c>
    </row>
    <row r="8" spans="1:6" hidden="1" x14ac:dyDescent="0.3">
      <c r="A8" s="7" t="s">
        <v>228</v>
      </c>
      <c r="B8" s="11">
        <v>1</v>
      </c>
      <c r="C8" s="10">
        <v>1</v>
      </c>
      <c r="D8" s="10">
        <v>1.0542</v>
      </c>
      <c r="E8">
        <v>1.0499000000000001</v>
      </c>
      <c r="F8" s="10">
        <v>1.0439499999999999</v>
      </c>
    </row>
    <row r="9" spans="1:6" hidden="1" x14ac:dyDescent="0.3">
      <c r="A9" s="7" t="s">
        <v>7</v>
      </c>
      <c r="B9" s="10">
        <v>1.4592529999999999</v>
      </c>
      <c r="C9" s="10">
        <v>1.431163</v>
      </c>
      <c r="D9" s="10">
        <v>1.395724</v>
      </c>
      <c r="E9" s="10">
        <v>1.358727</v>
      </c>
      <c r="F9" s="10">
        <v>1.3374680000000001</v>
      </c>
    </row>
    <row r="10" spans="1:6" hidden="1" x14ac:dyDescent="0.3">
      <c r="A10" s="7" t="s">
        <v>8</v>
      </c>
      <c r="B10" s="10">
        <v>2.2164450000000002</v>
      </c>
      <c r="C10" s="10">
        <v>2.2649111747741699</v>
      </c>
      <c r="D10" s="10">
        <v>2.3792740000000001</v>
      </c>
      <c r="E10" s="10">
        <v>2.4116559999999998</v>
      </c>
      <c r="F10" s="10">
        <v>2.4455930000000001</v>
      </c>
    </row>
    <row r="11" spans="1:6" hidden="1" x14ac:dyDescent="0.3">
      <c r="A11" s="7" t="s">
        <v>9</v>
      </c>
      <c r="B11" s="10">
        <v>0.79414300000000004</v>
      </c>
      <c r="C11" s="10">
        <v>0.77544599999999997</v>
      </c>
      <c r="D11" s="10">
        <v>0.75189499999999998</v>
      </c>
      <c r="E11" s="10">
        <v>0.72142200000000001</v>
      </c>
      <c r="F11" s="10">
        <v>0.74033300000000002</v>
      </c>
    </row>
    <row r="12" spans="1:6" hidden="1" x14ac:dyDescent="0.3">
      <c r="A12" s="7" t="s">
        <v>11</v>
      </c>
      <c r="B12" s="10">
        <v>1.5634440000000001</v>
      </c>
      <c r="C12" s="10">
        <v>1.5234462022781401</v>
      </c>
      <c r="D12" s="10">
        <v>1.514772</v>
      </c>
      <c r="E12" s="10">
        <v>1.5032289999999999</v>
      </c>
      <c r="F12" s="10">
        <v>1.4227879999999999</v>
      </c>
    </row>
    <row r="13" spans="1:6" hidden="1" x14ac:dyDescent="0.3">
      <c r="A13" s="7" t="s">
        <v>10</v>
      </c>
      <c r="B13" s="10">
        <v>1.436661</v>
      </c>
      <c r="C13" s="10">
        <v>1.422947</v>
      </c>
      <c r="D13" s="10">
        <v>1.4636640000000001</v>
      </c>
      <c r="E13" s="10">
        <v>1.43316</v>
      </c>
      <c r="F13" s="10">
        <v>1.461074</v>
      </c>
    </row>
    <row r="14" spans="1:6" hidden="1" x14ac:dyDescent="0.3">
      <c r="A14" s="7" t="s">
        <v>2</v>
      </c>
      <c r="B14" s="10">
        <v>7.0652213096618697</v>
      </c>
      <c r="C14" s="10">
        <v>7.2489242553710902</v>
      </c>
      <c r="D14" s="10">
        <v>7.37613821029663</v>
      </c>
      <c r="E14" s="10">
        <v>7.2472577379890302</v>
      </c>
      <c r="F14" s="10">
        <v>7.3186880445922302</v>
      </c>
    </row>
    <row r="15" spans="1:6" hidden="1" x14ac:dyDescent="0.3">
      <c r="A15" s="7" t="s">
        <v>12</v>
      </c>
      <c r="B15" s="10">
        <v>1.1338090000000001</v>
      </c>
      <c r="C15" s="10">
        <v>1.104751</v>
      </c>
      <c r="D15" s="10">
        <v>1.0567120000000001</v>
      </c>
      <c r="E15" s="10">
        <v>0.98691300000000004</v>
      </c>
      <c r="F15" s="10">
        <v>0.99901300000000004</v>
      </c>
    </row>
    <row r="16" spans="1:6" hidden="1" x14ac:dyDescent="0.3">
      <c r="A16" s="7" t="s">
        <v>589</v>
      </c>
      <c r="B16" s="8">
        <v>1</v>
      </c>
      <c r="C16" s="8">
        <v>1</v>
      </c>
      <c r="D16" s="8">
        <v>1</v>
      </c>
      <c r="E16" s="8">
        <v>1</v>
      </c>
      <c r="F16" s="8">
        <v>1</v>
      </c>
    </row>
    <row r="17" spans="1:16" hidden="1" x14ac:dyDescent="0.3"/>
    <row r="18" spans="1:16" hidden="1" x14ac:dyDescent="0.3">
      <c r="A18" s="12" t="s">
        <v>620</v>
      </c>
    </row>
    <row r="19" spans="1:16" hidden="1" x14ac:dyDescent="0.3"/>
    <row r="20" spans="1:16" hidden="1" x14ac:dyDescent="0.3">
      <c r="H20" t="s">
        <v>638</v>
      </c>
    </row>
    <row r="21" spans="1:16" hidden="1" x14ac:dyDescent="0.3">
      <c r="A21" s="6" t="s">
        <v>618</v>
      </c>
      <c r="B21" s="6" t="s">
        <v>632</v>
      </c>
      <c r="C21" s="6"/>
      <c r="D21" s="6" t="s">
        <v>643</v>
      </c>
      <c r="E21" s="6" t="s">
        <v>644</v>
      </c>
      <c r="F21" s="6" t="s">
        <v>634</v>
      </c>
      <c r="G21" s="6" t="s">
        <v>633</v>
      </c>
      <c r="H21" s="6" t="s">
        <v>636</v>
      </c>
      <c r="I21" s="6" t="s">
        <v>637</v>
      </c>
    </row>
    <row r="22" spans="1:16" hidden="1" x14ac:dyDescent="0.3">
      <c r="A22" s="7" t="s">
        <v>7</v>
      </c>
      <c r="B22">
        <v>1502</v>
      </c>
      <c r="C22">
        <f>B22/D22</f>
        <v>8.4357331365370026E-4</v>
      </c>
      <c r="D22" s="18">
        <v>1780521</v>
      </c>
      <c r="E22" s="18">
        <f>B22/(D22/1000)</f>
        <v>0.84357331365370025</v>
      </c>
      <c r="F22">
        <v>24</v>
      </c>
      <c r="G22">
        <v>49.7</v>
      </c>
      <c r="H22">
        <v>1.69</v>
      </c>
      <c r="I22">
        <v>2023</v>
      </c>
      <c r="J22" s="19" t="s">
        <v>642</v>
      </c>
    </row>
    <row r="23" spans="1:16" hidden="1" x14ac:dyDescent="0.3">
      <c r="A23" s="7" t="s">
        <v>8</v>
      </c>
      <c r="B23">
        <v>517</v>
      </c>
      <c r="D23" s="18">
        <v>2191132</v>
      </c>
      <c r="E23" s="18">
        <f t="shared" ref="E23:E29" si="0">B23/(D23/1000)</f>
        <v>0.23595109742361481</v>
      </c>
      <c r="F23">
        <v>49</v>
      </c>
      <c r="G23">
        <v>33.6</v>
      </c>
      <c r="H23">
        <v>1.19</v>
      </c>
      <c r="I23">
        <v>2023</v>
      </c>
    </row>
    <row r="24" spans="1:16" hidden="1" x14ac:dyDescent="0.3">
      <c r="A24" s="7" t="s">
        <v>9</v>
      </c>
      <c r="B24">
        <v>781</v>
      </c>
      <c r="D24" s="18">
        <v>563116</v>
      </c>
      <c r="E24" s="18">
        <f t="shared" si="0"/>
        <v>1.3869256068021509</v>
      </c>
      <c r="F24">
        <v>22</v>
      </c>
      <c r="G24">
        <v>50.4</v>
      </c>
      <c r="H24">
        <v>1.59</v>
      </c>
      <c r="I24">
        <v>2023</v>
      </c>
    </row>
    <row r="25" spans="1:16" hidden="1" x14ac:dyDescent="0.3">
      <c r="A25" s="7" t="s">
        <v>11</v>
      </c>
      <c r="B25">
        <v>131</v>
      </c>
      <c r="D25" s="18">
        <v>399949</v>
      </c>
      <c r="E25" s="18">
        <f t="shared" si="0"/>
        <v>0.32754176157460074</v>
      </c>
      <c r="F25">
        <v>36</v>
      </c>
      <c r="G25">
        <v>40.9</v>
      </c>
      <c r="H25">
        <v>1.01</v>
      </c>
      <c r="I25">
        <v>2022</v>
      </c>
    </row>
    <row r="26" spans="1:16" hidden="1" x14ac:dyDescent="0.3">
      <c r="A26" s="7" t="s">
        <v>10</v>
      </c>
      <c r="B26">
        <v>293</v>
      </c>
      <c r="D26" s="18">
        <v>256372</v>
      </c>
      <c r="E26" s="18">
        <f t="shared" si="0"/>
        <v>1.1428705162810291</v>
      </c>
      <c r="F26">
        <v>27</v>
      </c>
      <c r="G26">
        <v>46.6</v>
      </c>
      <c r="H26">
        <v>1.55</v>
      </c>
      <c r="I26">
        <v>2023</v>
      </c>
      <c r="P26" s="20"/>
    </row>
    <row r="27" spans="1:16" hidden="1" x14ac:dyDescent="0.3">
      <c r="A27" s="7" t="s">
        <v>2</v>
      </c>
      <c r="B27">
        <v>194</v>
      </c>
      <c r="D27" s="18">
        <v>381441</v>
      </c>
      <c r="E27" s="18">
        <f t="shared" si="0"/>
        <v>0.50859765992643691</v>
      </c>
      <c r="F27">
        <v>59</v>
      </c>
      <c r="G27">
        <v>30.4</v>
      </c>
      <c r="H27" s="9">
        <v>0.62</v>
      </c>
      <c r="I27">
        <v>2023</v>
      </c>
      <c r="P27" s="20"/>
    </row>
    <row r="28" spans="1:16" hidden="1" x14ac:dyDescent="0.3">
      <c r="A28" s="7" t="s">
        <v>12</v>
      </c>
      <c r="B28">
        <v>5382</v>
      </c>
      <c r="D28" s="18">
        <v>928435</v>
      </c>
      <c r="E28" s="18">
        <f t="shared" si="0"/>
        <v>5.7968516912869505</v>
      </c>
      <c r="F28">
        <v>1</v>
      </c>
      <c r="G28">
        <v>67.599999999999994</v>
      </c>
      <c r="H28">
        <v>3.22</v>
      </c>
      <c r="I28">
        <v>2023</v>
      </c>
      <c r="P28" s="20"/>
    </row>
    <row r="29" spans="1:16" hidden="1" x14ac:dyDescent="0.3">
      <c r="A29" s="7" t="s">
        <v>589</v>
      </c>
      <c r="B29">
        <v>55678</v>
      </c>
      <c r="D29" s="18">
        <v>27720700</v>
      </c>
      <c r="E29" s="18">
        <f t="shared" si="0"/>
        <v>2.0085351380015655</v>
      </c>
      <c r="F29">
        <v>3</v>
      </c>
      <c r="G29">
        <v>63.5</v>
      </c>
      <c r="H29">
        <v>3.44</v>
      </c>
      <c r="I29">
        <v>2023</v>
      </c>
      <c r="P29" s="20"/>
    </row>
    <row r="30" spans="1:16" hidden="1" x14ac:dyDescent="0.3">
      <c r="A30" s="7" t="s">
        <v>635</v>
      </c>
      <c r="B30" t="s">
        <v>626</v>
      </c>
      <c r="D30" s="18">
        <v>15854782</v>
      </c>
      <c r="E30" s="18"/>
      <c r="F30" t="s">
        <v>626</v>
      </c>
      <c r="G30" t="s">
        <v>626</v>
      </c>
      <c r="H30">
        <v>2.29</v>
      </c>
      <c r="I30">
        <v>2023</v>
      </c>
    </row>
    <row r="31" spans="1:16" hidden="1" x14ac:dyDescent="0.3">
      <c r="C31" s="18"/>
      <c r="D31" s="18"/>
      <c r="E31" s="18"/>
      <c r="I31" s="19" t="s">
        <v>639</v>
      </c>
    </row>
    <row r="32" spans="1:16" hidden="1" x14ac:dyDescent="0.3">
      <c r="H32" t="s">
        <v>641</v>
      </c>
      <c r="I32" s="19" t="s">
        <v>640</v>
      </c>
    </row>
    <row r="33" spans="1:25" hidden="1" x14ac:dyDescent="0.3"/>
    <row r="34" spans="1:25" s="1" customFormat="1" hidden="1" x14ac:dyDescent="0.3">
      <c r="A34" s="1" t="s">
        <v>16</v>
      </c>
      <c r="B34" s="1" t="s">
        <v>1</v>
      </c>
      <c r="C34" s="21">
        <v>2019</v>
      </c>
      <c r="D34" s="21"/>
      <c r="E34" s="3"/>
      <c r="F34" s="21">
        <v>2020</v>
      </c>
      <c r="G34" s="21"/>
      <c r="H34" s="21">
        <v>2021</v>
      </c>
      <c r="I34" s="21"/>
      <c r="J34" s="24">
        <v>2022</v>
      </c>
      <c r="K34" s="24"/>
      <c r="L34" s="21">
        <v>2023</v>
      </c>
      <c r="M34" s="21"/>
    </row>
    <row r="35" spans="1:25" s="1" customFormat="1" hidden="1" x14ac:dyDescent="0.3">
      <c r="C35" s="1" t="s">
        <v>4</v>
      </c>
      <c r="D35" s="26" t="s">
        <v>5</v>
      </c>
      <c r="E35" s="1" t="s">
        <v>646</v>
      </c>
      <c r="F35" s="1" t="s">
        <v>4</v>
      </c>
      <c r="G35" s="26" t="s">
        <v>5</v>
      </c>
      <c r="H35" s="1" t="s">
        <v>4</v>
      </c>
      <c r="I35" s="26" t="s">
        <v>5</v>
      </c>
      <c r="J35" s="1" t="s">
        <v>4</v>
      </c>
      <c r="K35" s="26" t="s">
        <v>5</v>
      </c>
      <c r="L35" s="1" t="s">
        <v>4</v>
      </c>
      <c r="M35" s="26" t="s">
        <v>5</v>
      </c>
    </row>
    <row r="36" spans="1:25" hidden="1" x14ac:dyDescent="0.3">
      <c r="A36" t="s">
        <v>622</v>
      </c>
      <c r="B36" t="s">
        <v>623</v>
      </c>
      <c r="C36" s="13">
        <v>2200000000</v>
      </c>
      <c r="D36" s="27">
        <f>C36/B8</f>
        <v>2200000000</v>
      </c>
      <c r="E36" s="13"/>
      <c r="F36" s="13">
        <v>2700000000</v>
      </c>
      <c r="G36" s="27">
        <f>F36/C8</f>
        <v>2700000000</v>
      </c>
      <c r="H36" s="13">
        <v>2690000000</v>
      </c>
      <c r="I36" s="27">
        <f>H36/D8</f>
        <v>2551697970.024663</v>
      </c>
      <c r="J36" s="13">
        <v>3420000000</v>
      </c>
      <c r="K36" s="27">
        <f>J36/E8</f>
        <v>3257453090.7705493</v>
      </c>
      <c r="L36" s="14"/>
      <c r="M36" s="27">
        <f>L36/F8</f>
        <v>0</v>
      </c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</row>
    <row r="37" spans="1:25" hidden="1" x14ac:dyDescent="0.3">
      <c r="A37" t="s">
        <v>7</v>
      </c>
      <c r="B37" t="s">
        <v>624</v>
      </c>
      <c r="C37" s="13">
        <v>7600000000</v>
      </c>
      <c r="D37" s="27">
        <f t="shared" ref="D37:D44" si="1">C37/B9</f>
        <v>5208144166.9127979</v>
      </c>
      <c r="E37" s="13"/>
      <c r="F37" s="13">
        <v>12600000000</v>
      </c>
      <c r="G37" s="27">
        <f t="shared" ref="G37:G44" si="2">F37/C9</f>
        <v>8804028611.6955242</v>
      </c>
      <c r="H37" s="13">
        <v>11900000000</v>
      </c>
      <c r="I37" s="27">
        <f t="shared" ref="I37:I44" si="3">H37/D9</f>
        <v>8526040965.1191788</v>
      </c>
      <c r="J37" s="13">
        <v>14600000000</v>
      </c>
      <c r="K37" s="27">
        <f t="shared" ref="K37:K44" si="4">J37/E9</f>
        <v>10745352083.236736</v>
      </c>
      <c r="L37" s="13">
        <v>15400000000</v>
      </c>
      <c r="M37" s="27">
        <f t="shared" ref="M37:M44" si="5">L37/F9</f>
        <v>11514294173.767147</v>
      </c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</row>
    <row r="38" spans="1:25" hidden="1" x14ac:dyDescent="0.3">
      <c r="A38" t="s">
        <v>8</v>
      </c>
      <c r="B38" t="s">
        <v>630</v>
      </c>
      <c r="C38" s="13">
        <v>68100000000</v>
      </c>
      <c r="D38" s="27">
        <f t="shared" si="1"/>
        <v>30724876998.978088</v>
      </c>
      <c r="E38" s="13"/>
      <c r="F38" s="13">
        <v>69300000000</v>
      </c>
      <c r="G38" s="27">
        <f t="shared" si="2"/>
        <v>30597226404.214184</v>
      </c>
      <c r="H38" s="13">
        <v>73600000000</v>
      </c>
      <c r="I38" s="27">
        <f t="shared" si="3"/>
        <v>30933805858.42572</v>
      </c>
      <c r="J38" s="13">
        <v>84500000000</v>
      </c>
      <c r="K38" s="27">
        <f t="shared" si="4"/>
        <v>35038164647.030922</v>
      </c>
      <c r="L38" s="13">
        <v>94200000000</v>
      </c>
      <c r="M38" s="27">
        <f t="shared" si="5"/>
        <v>38518265304.1614</v>
      </c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</row>
    <row r="39" spans="1:25" hidden="1" x14ac:dyDescent="0.3">
      <c r="A39" t="s">
        <v>9</v>
      </c>
      <c r="B39" t="s">
        <v>623</v>
      </c>
      <c r="C39" s="14">
        <v>636000000</v>
      </c>
      <c r="D39" s="27">
        <f t="shared" si="1"/>
        <v>800863320.58583903</v>
      </c>
      <c r="E39" s="16"/>
      <c r="F39" s="16">
        <v>636000000</v>
      </c>
      <c r="G39" s="27">
        <f t="shared" si="2"/>
        <v>820173164.8625437</v>
      </c>
      <c r="H39" s="16">
        <v>672000000</v>
      </c>
      <c r="I39" s="27">
        <f t="shared" si="3"/>
        <v>893741812.35411859</v>
      </c>
      <c r="J39" s="16">
        <v>746000000</v>
      </c>
      <c r="K39" s="27">
        <f t="shared" si="4"/>
        <v>1034068825.1813779</v>
      </c>
      <c r="L39" s="13">
        <v>834000000</v>
      </c>
      <c r="M39" s="27">
        <f t="shared" si="5"/>
        <v>1126520092.9851837</v>
      </c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</row>
    <row r="40" spans="1:25" hidden="1" x14ac:dyDescent="0.3">
      <c r="A40" t="s">
        <v>11</v>
      </c>
      <c r="B40" t="s">
        <v>629</v>
      </c>
      <c r="C40" s="13">
        <v>71100000</v>
      </c>
      <c r="D40" s="27">
        <f t="shared" si="1"/>
        <v>45476524.902714774</v>
      </c>
      <c r="F40" s="16">
        <v>72200000</v>
      </c>
      <c r="G40" s="27">
        <f t="shared" si="2"/>
        <v>47392549.794034824</v>
      </c>
      <c r="H40" s="13"/>
      <c r="I40" s="27">
        <f t="shared" si="3"/>
        <v>0</v>
      </c>
      <c r="J40" s="13"/>
      <c r="K40" s="27">
        <f t="shared" si="4"/>
        <v>0</v>
      </c>
      <c r="L40" s="13"/>
      <c r="M40" s="27">
        <f t="shared" si="5"/>
        <v>0</v>
      </c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</row>
    <row r="41" spans="1:25" hidden="1" x14ac:dyDescent="0.3">
      <c r="A41" t="s">
        <v>10</v>
      </c>
      <c r="B41" t="s">
        <v>625</v>
      </c>
      <c r="C41" s="14">
        <v>590000000</v>
      </c>
      <c r="D41" s="27">
        <f t="shared" si="1"/>
        <v>410674473.65801674</v>
      </c>
      <c r="E41" s="13"/>
      <c r="F41" s="13">
        <v>1100000000</v>
      </c>
      <c r="G41" s="27">
        <f t="shared" si="2"/>
        <v>773043549.75975919</v>
      </c>
      <c r="H41" s="13">
        <v>1300000000</v>
      </c>
      <c r="I41" s="27">
        <f t="shared" si="3"/>
        <v>888181987.12272763</v>
      </c>
      <c r="J41" s="13">
        <v>1300000000</v>
      </c>
      <c r="K41" s="27">
        <f t="shared" si="4"/>
        <v>907086438.35998774</v>
      </c>
      <c r="L41" s="13">
        <v>1400000000</v>
      </c>
      <c r="M41" s="27">
        <f t="shared" si="5"/>
        <v>958199242.47505605</v>
      </c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</row>
    <row r="42" spans="1:25" hidden="1" x14ac:dyDescent="0.3">
      <c r="A42" t="s">
        <v>2</v>
      </c>
      <c r="B42" t="s">
        <v>3</v>
      </c>
      <c r="C42" s="13">
        <v>18323196710</v>
      </c>
      <c r="D42" s="27">
        <f t="shared" si="1"/>
        <v>2593435634.4850178</v>
      </c>
      <c r="E42" s="13"/>
      <c r="F42" s="13">
        <v>17787870417</v>
      </c>
      <c r="G42" s="27">
        <f t="shared" si="2"/>
        <v>2453863468.6133018</v>
      </c>
      <c r="H42" s="13">
        <v>18192833599</v>
      </c>
      <c r="I42" s="27">
        <f t="shared" si="3"/>
        <v>2466444239.5620971</v>
      </c>
      <c r="J42" s="13">
        <v>19712995565</v>
      </c>
      <c r="K42" s="27">
        <f t="shared" si="4"/>
        <v>2720062715.8142114</v>
      </c>
      <c r="L42" s="13">
        <v>21019676109</v>
      </c>
      <c r="M42" s="27">
        <f t="shared" si="5"/>
        <v>2872055207.2897019</v>
      </c>
    </row>
    <row r="43" spans="1:25" hidden="1" x14ac:dyDescent="0.3">
      <c r="A43" t="s">
        <v>12</v>
      </c>
      <c r="C43" s="13"/>
      <c r="D43" s="27">
        <f t="shared" si="1"/>
        <v>0</v>
      </c>
      <c r="E43" s="13"/>
      <c r="F43" s="13"/>
      <c r="G43" s="27">
        <f t="shared" si="2"/>
        <v>0</v>
      </c>
      <c r="H43" s="13"/>
      <c r="I43" s="27">
        <f t="shared" si="3"/>
        <v>0</v>
      </c>
      <c r="J43" s="13"/>
      <c r="K43" s="27">
        <f t="shared" si="4"/>
        <v>0</v>
      </c>
      <c r="L43" s="13"/>
      <c r="M43" s="27">
        <f t="shared" si="5"/>
        <v>0</v>
      </c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</row>
    <row r="44" spans="1:25" hidden="1" x14ac:dyDescent="0.3">
      <c r="A44" t="s">
        <v>13</v>
      </c>
      <c r="B44" t="s">
        <v>628</v>
      </c>
      <c r="C44" s="13">
        <v>77200000000</v>
      </c>
      <c r="D44" s="27">
        <f t="shared" si="1"/>
        <v>77200000000</v>
      </c>
      <c r="E44" s="13"/>
      <c r="F44" s="13">
        <v>83100000000</v>
      </c>
      <c r="G44" s="27">
        <f t="shared" si="2"/>
        <v>83100000000</v>
      </c>
      <c r="H44" s="13">
        <v>81900000000</v>
      </c>
      <c r="I44" s="27">
        <f t="shared" si="3"/>
        <v>81900000000</v>
      </c>
      <c r="J44" s="13">
        <v>91800000000</v>
      </c>
      <c r="K44" s="27">
        <f t="shared" si="4"/>
        <v>91800000000</v>
      </c>
      <c r="L44" s="13">
        <v>104900000000</v>
      </c>
      <c r="M44" s="27">
        <f t="shared" si="5"/>
        <v>104900000000</v>
      </c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</row>
    <row r="45" spans="1:25" hidden="1" x14ac:dyDescent="0.3"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</row>
    <row r="46" spans="1:25" hidden="1" x14ac:dyDescent="0.3">
      <c r="B46" s="15" t="s">
        <v>627</v>
      </c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</row>
    <row r="48" spans="1:25" x14ac:dyDescent="0.3">
      <c r="A48" s="1" t="s">
        <v>15</v>
      </c>
      <c r="B48" s="1"/>
      <c r="C48" s="21">
        <v>2019</v>
      </c>
      <c r="D48" s="21"/>
      <c r="E48" s="3"/>
      <c r="F48" s="21">
        <v>2020</v>
      </c>
      <c r="G48" s="21"/>
      <c r="H48" s="21">
        <v>2021</v>
      </c>
      <c r="I48" s="21"/>
      <c r="J48" s="24">
        <v>2022</v>
      </c>
      <c r="K48" s="24"/>
      <c r="L48" s="21">
        <v>2023</v>
      </c>
      <c r="M48" s="21"/>
    </row>
    <row r="49" spans="1:13" x14ac:dyDescent="0.3">
      <c r="A49" s="1"/>
      <c r="B49" s="1"/>
      <c r="C49" s="3" t="s">
        <v>17</v>
      </c>
      <c r="D49" s="3" t="s">
        <v>19</v>
      </c>
      <c r="E49" s="3"/>
      <c r="F49" s="3" t="s">
        <v>17</v>
      </c>
      <c r="G49" s="3" t="s">
        <v>19</v>
      </c>
      <c r="H49" s="3" t="s">
        <v>17</v>
      </c>
      <c r="I49" s="3" t="s">
        <v>19</v>
      </c>
      <c r="J49" s="3" t="s">
        <v>17</v>
      </c>
      <c r="K49" s="3" t="s">
        <v>19</v>
      </c>
      <c r="L49" s="3" t="s">
        <v>17</v>
      </c>
      <c r="M49" s="3" t="s">
        <v>19</v>
      </c>
    </row>
    <row r="50" spans="1:13" x14ac:dyDescent="0.3">
      <c r="A50" t="s">
        <v>6</v>
      </c>
      <c r="C50">
        <f>312+155+1338</f>
        <v>1805</v>
      </c>
      <c r="D50" s="28">
        <f>C50/D36*10000000</f>
        <v>8.204545454545455</v>
      </c>
      <c r="F50">
        <f>1562+127+358</f>
        <v>2047</v>
      </c>
      <c r="G50" s="28">
        <f>F50/G36*10000000</f>
        <v>7.5814814814814815</v>
      </c>
      <c r="H50">
        <v>1142</v>
      </c>
      <c r="I50" s="28">
        <f>H50/I36*10000000</f>
        <v>4.4754513011152417</v>
      </c>
      <c r="J50">
        <v>1210</v>
      </c>
      <c r="K50" s="28">
        <f>J50/K36*10000000</f>
        <v>3.714558479532164</v>
      </c>
      <c r="L50" s="15"/>
      <c r="M50" s="29" t="e">
        <f>L50/M36*10000000</f>
        <v>#DIV/0!</v>
      </c>
    </row>
    <row r="51" spans="1:13" x14ac:dyDescent="0.3">
      <c r="A51" t="s">
        <v>7</v>
      </c>
      <c r="C51">
        <v>598</v>
      </c>
      <c r="D51" s="28">
        <f>C51/D37*10000000</f>
        <v>1.1482017026315787</v>
      </c>
      <c r="F51">
        <v>629</v>
      </c>
      <c r="G51" s="28">
        <f>F51/G37*10000000</f>
        <v>0.7144456563492062</v>
      </c>
      <c r="H51">
        <v>791</v>
      </c>
      <c r="I51" s="28">
        <f>H51/I37*10000000</f>
        <v>0.92774595294117645</v>
      </c>
      <c r="J51">
        <v>730</v>
      </c>
      <c r="K51" s="28">
        <f>J51/K37*10000000</f>
        <v>0.6793634999999999</v>
      </c>
      <c r="L51">
        <v>741</v>
      </c>
      <c r="M51" s="29">
        <f>L51/M37*10000000</f>
        <v>0.64354791428571445</v>
      </c>
    </row>
    <row r="52" spans="1:13" x14ac:dyDescent="0.3">
      <c r="A52" t="s">
        <v>8</v>
      </c>
      <c r="C52">
        <v>181</v>
      </c>
      <c r="D52" s="28">
        <f>C52/D38*10000000</f>
        <v>5.8909918502202653E-2</v>
      </c>
      <c r="F52">
        <v>294</v>
      </c>
      <c r="G52" s="28">
        <f>F52/G38*10000000</f>
        <v>9.6087140747995098E-2</v>
      </c>
      <c r="H52">
        <v>308</v>
      </c>
      <c r="I52" s="28">
        <f>H52/I38*10000000</f>
        <v>9.9567444565217406E-2</v>
      </c>
      <c r="J52">
        <v>269</v>
      </c>
      <c r="K52" s="28">
        <f>J52/K38*10000000</f>
        <v>7.6773427692307689E-2</v>
      </c>
      <c r="L52">
        <v>276</v>
      </c>
      <c r="M52" s="29">
        <f>L52/M38*10000000</f>
        <v>7.165431719745223E-2</v>
      </c>
    </row>
    <row r="53" spans="1:13" x14ac:dyDescent="0.3">
      <c r="A53" t="s">
        <v>9</v>
      </c>
      <c r="C53">
        <v>210</v>
      </c>
      <c r="D53" s="28">
        <f>C53/D39*10000000</f>
        <v>2.6221702830188685</v>
      </c>
      <c r="F53">
        <v>197</v>
      </c>
      <c r="G53" s="28">
        <f>F53/G39*10000000</f>
        <v>2.4019317924528298</v>
      </c>
      <c r="H53">
        <v>217</v>
      </c>
      <c r="I53" s="28">
        <f>H53/I39*10000000</f>
        <v>2.4279942708333335</v>
      </c>
      <c r="J53">
        <v>178</v>
      </c>
      <c r="K53" s="28">
        <f>J53/K39*10000000</f>
        <v>1.7213554423592492</v>
      </c>
      <c r="L53">
        <v>206</v>
      </c>
      <c r="M53" s="29">
        <f>L53/M39*10000000</f>
        <v>1.8286402637889687</v>
      </c>
    </row>
    <row r="54" spans="1:13" x14ac:dyDescent="0.3">
      <c r="A54" t="s">
        <v>11</v>
      </c>
      <c r="C54">
        <v>75</v>
      </c>
      <c r="D54" s="28">
        <f>C54/D40*10000000</f>
        <v>16.492025316455699</v>
      </c>
      <c r="F54">
        <v>58</v>
      </c>
      <c r="G54" s="28">
        <f>F54/G40*10000000</f>
        <v>12.238210489214975</v>
      </c>
      <c r="I54" s="28" t="e">
        <f>H54/I40*10000000</f>
        <v>#DIV/0!</v>
      </c>
      <c r="K54" s="28" t="e">
        <f>J54/K40*10000000</f>
        <v>#DIV/0!</v>
      </c>
      <c r="M54" s="29" t="e">
        <f>L54/M40*10000000</f>
        <v>#DIV/0!</v>
      </c>
    </row>
    <row r="55" spans="1:13" x14ac:dyDescent="0.3">
      <c r="A55" t="s">
        <v>10</v>
      </c>
      <c r="C55" t="s">
        <v>626</v>
      </c>
      <c r="D55" s="28" t="e">
        <f>C55/D41*10000000</f>
        <v>#VALUE!</v>
      </c>
      <c r="F55">
        <v>113</v>
      </c>
      <c r="G55" s="28">
        <f>F55/G41*10000000</f>
        <v>1.4617546454545454</v>
      </c>
      <c r="H55">
        <v>110</v>
      </c>
      <c r="I55" s="28">
        <f>H55/I41*10000000</f>
        <v>1.238484923076923</v>
      </c>
      <c r="J55">
        <v>97</v>
      </c>
      <c r="K55" s="28">
        <f>J55/K41*10000000</f>
        <v>1.0693578461538462</v>
      </c>
      <c r="L55">
        <v>50</v>
      </c>
      <c r="M55" s="29">
        <f>L55/M41*10000000</f>
        <v>0.52181214285714284</v>
      </c>
    </row>
    <row r="56" spans="1:13" x14ac:dyDescent="0.3">
      <c r="A56" t="s">
        <v>2</v>
      </c>
      <c r="C56">
        <v>68</v>
      </c>
      <c r="D56" s="28">
        <f>C56/D42*10000000</f>
        <v>0.26220045369856598</v>
      </c>
      <c r="F56">
        <v>50</v>
      </c>
      <c r="G56" s="28">
        <f>F56/G42*10000000</f>
        <v>0.20376031771749473</v>
      </c>
      <c r="H56">
        <v>63</v>
      </c>
      <c r="I56" s="28">
        <f>H56/I42*10000000</f>
        <v>0.25542843819240479</v>
      </c>
      <c r="J56">
        <v>65</v>
      </c>
      <c r="K56" s="28">
        <f>J56/K42*10000000</f>
        <v>0.23896507834946443</v>
      </c>
      <c r="L56">
        <v>64</v>
      </c>
      <c r="M56" s="29">
        <f>L56/M42*10000000</f>
        <v>0.22283694212269495</v>
      </c>
    </row>
    <row r="57" spans="1:13" x14ac:dyDescent="0.3">
      <c r="A57" t="s">
        <v>12</v>
      </c>
      <c r="C57">
        <v>227</v>
      </c>
      <c r="D57" s="28" t="e">
        <f>C57/D43*10000000</f>
        <v>#DIV/0!</v>
      </c>
      <c r="F57">
        <v>213</v>
      </c>
      <c r="G57" s="28" t="e">
        <f>F57/G43*10000000</f>
        <v>#DIV/0!</v>
      </c>
      <c r="H57">
        <v>207</v>
      </c>
      <c r="I57" s="28" t="e">
        <f>H57/I43*10000000</f>
        <v>#DIV/0!</v>
      </c>
      <c r="J57">
        <v>173</v>
      </c>
      <c r="K57" s="28" t="e">
        <f>J57/K43*10000000</f>
        <v>#DIV/0!</v>
      </c>
      <c r="L57">
        <v>188</v>
      </c>
      <c r="M57" s="29" t="e">
        <f>L57/M43*10000000</f>
        <v>#DIV/0!</v>
      </c>
    </row>
    <row r="58" spans="1:13" x14ac:dyDescent="0.3">
      <c r="A58" t="s">
        <v>13</v>
      </c>
      <c r="C58">
        <v>9751</v>
      </c>
      <c r="D58" s="28">
        <f>C58/D44*10000000</f>
        <v>1.2630829015544041</v>
      </c>
      <c r="F58">
        <v>10050</v>
      </c>
      <c r="G58" s="28">
        <f>F58/G44*10000000</f>
        <v>1.2093862815884477</v>
      </c>
      <c r="H58">
        <v>10347</v>
      </c>
      <c r="I58" s="28">
        <f>H58/I44*10000000</f>
        <v>1.2633699633699633</v>
      </c>
      <c r="J58">
        <v>9884</v>
      </c>
      <c r="K58" s="28">
        <f>J58/K44*10000000</f>
        <v>1.0766884531590415</v>
      </c>
      <c r="L58">
        <v>9299</v>
      </c>
      <c r="M58" s="29">
        <f>L58/M44*10000000</f>
        <v>0.88646329837940896</v>
      </c>
    </row>
    <row r="63" spans="1:13" x14ac:dyDescent="0.3">
      <c r="A63" s="1" t="s">
        <v>15</v>
      </c>
    </row>
    <row r="64" spans="1:13" x14ac:dyDescent="0.3">
      <c r="A64" s="1"/>
      <c r="B64" s="1">
        <v>2019</v>
      </c>
      <c r="C64" s="1">
        <v>2020</v>
      </c>
      <c r="D64" s="1">
        <v>2021</v>
      </c>
      <c r="E64" s="1">
        <v>2022</v>
      </c>
      <c r="F64" s="1">
        <v>2023</v>
      </c>
    </row>
    <row r="65" spans="1:6" x14ac:dyDescent="0.3">
      <c r="A65" t="s">
        <v>6</v>
      </c>
      <c r="B65" s="28">
        <f>D50</f>
        <v>8.204545454545455</v>
      </c>
      <c r="C65" s="28">
        <f>G50</f>
        <v>7.5814814814814815</v>
      </c>
      <c r="D65" s="28">
        <f>I50</f>
        <v>4.4754513011152417</v>
      </c>
      <c r="E65" s="28">
        <f>K50</f>
        <v>3.714558479532164</v>
      </c>
      <c r="F65" s="40" t="s">
        <v>626</v>
      </c>
    </row>
    <row r="66" spans="1:6" x14ac:dyDescent="0.3">
      <c r="A66" t="s">
        <v>7</v>
      </c>
      <c r="B66" s="28">
        <f t="shared" ref="B66:B71" si="6">D51</f>
        <v>1.1482017026315787</v>
      </c>
      <c r="C66" s="28">
        <f t="shared" ref="C66:C71" si="7">G51</f>
        <v>0.7144456563492062</v>
      </c>
      <c r="D66" s="28">
        <f t="shared" ref="D66:D71" si="8">I51</f>
        <v>0.92774595294117645</v>
      </c>
      <c r="E66" s="28">
        <f t="shared" ref="E66:E71" si="9">K51</f>
        <v>0.6793634999999999</v>
      </c>
      <c r="F66" s="28">
        <f t="shared" ref="F66:F71" si="10">M51</f>
        <v>0.64354791428571445</v>
      </c>
    </row>
    <row r="67" spans="1:6" x14ac:dyDescent="0.3">
      <c r="A67" t="s">
        <v>8</v>
      </c>
      <c r="B67" s="28">
        <f t="shared" si="6"/>
        <v>5.8909918502202653E-2</v>
      </c>
      <c r="C67" s="28">
        <f t="shared" si="7"/>
        <v>9.6087140747995098E-2</v>
      </c>
      <c r="D67" s="28">
        <f t="shared" si="8"/>
        <v>9.9567444565217406E-2</v>
      </c>
      <c r="E67" s="28">
        <f t="shared" si="9"/>
        <v>7.6773427692307689E-2</v>
      </c>
      <c r="F67" s="28">
        <f t="shared" si="10"/>
        <v>7.165431719745223E-2</v>
      </c>
    </row>
    <row r="68" spans="1:6" x14ac:dyDescent="0.3">
      <c r="A68" t="s">
        <v>9</v>
      </c>
      <c r="B68" s="28">
        <f t="shared" si="6"/>
        <v>2.6221702830188685</v>
      </c>
      <c r="C68" s="28">
        <f t="shared" si="7"/>
        <v>2.4019317924528298</v>
      </c>
      <c r="D68" s="28">
        <f t="shared" si="8"/>
        <v>2.4279942708333335</v>
      </c>
      <c r="E68" s="28">
        <f t="shared" si="9"/>
        <v>1.7213554423592492</v>
      </c>
      <c r="F68" s="28">
        <f t="shared" si="10"/>
        <v>1.8286402637889687</v>
      </c>
    </row>
    <row r="69" spans="1:6" x14ac:dyDescent="0.3">
      <c r="A69" t="s">
        <v>11</v>
      </c>
      <c r="B69" s="28">
        <f t="shared" si="6"/>
        <v>16.492025316455699</v>
      </c>
      <c r="C69" s="28">
        <f t="shared" si="7"/>
        <v>12.238210489214975</v>
      </c>
      <c r="D69" s="40" t="s">
        <v>626</v>
      </c>
      <c r="E69" s="40" t="s">
        <v>626</v>
      </c>
      <c r="F69" s="40" t="s">
        <v>626</v>
      </c>
    </row>
    <row r="70" spans="1:6" x14ac:dyDescent="0.3">
      <c r="A70" t="s">
        <v>10</v>
      </c>
      <c r="B70" s="40"/>
      <c r="C70" s="28">
        <f t="shared" si="7"/>
        <v>1.4617546454545454</v>
      </c>
      <c r="D70" s="28">
        <f t="shared" si="8"/>
        <v>1.238484923076923</v>
      </c>
      <c r="E70" s="28">
        <f t="shared" si="9"/>
        <v>1.0693578461538462</v>
      </c>
      <c r="F70" s="28">
        <f t="shared" si="10"/>
        <v>0.52181214285714284</v>
      </c>
    </row>
    <row r="71" spans="1:6" x14ac:dyDescent="0.3">
      <c r="A71" t="s">
        <v>2</v>
      </c>
      <c r="B71" s="28">
        <f t="shared" si="6"/>
        <v>0.26220045369856598</v>
      </c>
      <c r="C71" s="28">
        <f t="shared" si="7"/>
        <v>0.20376031771749473</v>
      </c>
      <c r="D71" s="28">
        <f t="shared" si="8"/>
        <v>0.25542843819240479</v>
      </c>
      <c r="E71" s="28">
        <f t="shared" si="9"/>
        <v>0.23896507834946443</v>
      </c>
      <c r="F71" s="28">
        <f t="shared" si="10"/>
        <v>0.22283694212269495</v>
      </c>
    </row>
    <row r="72" spans="1:6" x14ac:dyDescent="0.3">
      <c r="A72" t="s">
        <v>13</v>
      </c>
      <c r="B72" s="28">
        <f>D58</f>
        <v>1.2630829015544041</v>
      </c>
      <c r="C72" s="28">
        <f>G58</f>
        <v>1.2093862815884477</v>
      </c>
      <c r="D72" s="28">
        <f>I58</f>
        <v>1.2633699633699633</v>
      </c>
      <c r="E72" s="28">
        <f>K58</f>
        <v>1.0766884531590415</v>
      </c>
      <c r="F72" s="28">
        <f>M58</f>
        <v>0.88646329837940896</v>
      </c>
    </row>
  </sheetData>
  <mergeCells count="12">
    <mergeCell ref="C48:D48"/>
    <mergeCell ref="F48:G48"/>
    <mergeCell ref="H48:I48"/>
    <mergeCell ref="J48:K48"/>
    <mergeCell ref="L48:M48"/>
    <mergeCell ref="L34:M34"/>
    <mergeCell ref="A4:F4"/>
    <mergeCell ref="A5:F5"/>
    <mergeCell ref="C34:D34"/>
    <mergeCell ref="F34:G34"/>
    <mergeCell ref="H34:I34"/>
    <mergeCell ref="J34:K34"/>
  </mergeCells>
  <hyperlinks>
    <hyperlink ref="I31" r:id="rId1" display="https://www.nrf.ac.za/wp-content/uploads/2025/08/NRF-Data-Insights_Volume-1.pdf" xr:uid="{81A32D5B-2370-4740-A29F-7CB2D99CE20D}"/>
    <hyperlink ref="I32" r:id="rId2" display="https://hsrc.ac.za/wp-content/uploads/2025/10/RD_StatisticalReport2023-24_FINAL.pdf" xr:uid="{8B9D8C2D-8E16-47C8-B144-9171A2652C70}"/>
    <hyperlink ref="J22" r:id="rId3" xr:uid="{D941B626-F7F5-4850-9D09-5405BC1B7935}"/>
  </hyperlinks>
  <pageMargins left="0.7" right="0.7" top="0.75" bottom="0.75" header="0.3" footer="0.3"/>
  <drawing r:id="rId4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B62CC0-746B-4EA8-8656-7FBA3DD18139}">
  <dimension ref="A1:Y70"/>
  <sheetViews>
    <sheetView tabSelected="1" topLeftCell="D54" zoomScale="90" zoomScaleNormal="90" workbookViewId="0">
      <selection activeCell="F74" sqref="F74"/>
    </sheetView>
  </sheetViews>
  <sheetFormatPr defaultRowHeight="14.4" x14ac:dyDescent="0.3"/>
  <cols>
    <col min="1" max="1" width="29.44140625" customWidth="1"/>
    <col min="2" max="2" width="14.44140625" customWidth="1"/>
    <col min="3" max="3" width="16.6640625" customWidth="1"/>
    <col min="4" max="4" width="11.77734375" customWidth="1"/>
    <col min="5" max="5" width="12.33203125" customWidth="1"/>
    <col min="6" max="6" width="13.109375" customWidth="1"/>
    <col min="7" max="9" width="25.44140625" customWidth="1"/>
    <col min="10" max="12" width="17.77734375" customWidth="1"/>
    <col min="13" max="13" width="15.44140625" customWidth="1"/>
  </cols>
  <sheetData>
    <row r="1" spans="1:6" hidden="1" x14ac:dyDescent="0.3">
      <c r="A1" s="2" t="s">
        <v>0</v>
      </c>
      <c r="B1" s="2"/>
    </row>
    <row r="2" spans="1:6" hidden="1" x14ac:dyDescent="0.3"/>
    <row r="3" spans="1:6" hidden="1" x14ac:dyDescent="0.3"/>
    <row r="4" spans="1:6" ht="18" hidden="1" x14ac:dyDescent="0.35">
      <c r="A4" s="22" t="s">
        <v>619</v>
      </c>
      <c r="B4" s="22"/>
      <c r="C4" s="22"/>
      <c r="D4" s="22"/>
      <c r="E4" s="22"/>
      <c r="F4" s="22"/>
    </row>
    <row r="5" spans="1:6" hidden="1" x14ac:dyDescent="0.3">
      <c r="A5" s="23" t="s">
        <v>617</v>
      </c>
      <c r="B5" s="23"/>
      <c r="C5" s="23"/>
      <c r="D5" s="23"/>
      <c r="E5" s="23"/>
      <c r="F5" s="23"/>
    </row>
    <row r="6" spans="1:6" hidden="1" x14ac:dyDescent="0.3">
      <c r="A6" s="5"/>
      <c r="B6" s="5"/>
      <c r="C6" s="5"/>
      <c r="D6" s="5"/>
      <c r="E6" s="5"/>
      <c r="F6" s="5"/>
    </row>
    <row r="7" spans="1:6" hidden="1" x14ac:dyDescent="0.3">
      <c r="A7" s="6" t="s">
        <v>618</v>
      </c>
      <c r="B7" s="6">
        <v>2019</v>
      </c>
      <c r="C7" s="6">
        <v>2020</v>
      </c>
      <c r="D7" s="6">
        <v>2021</v>
      </c>
      <c r="E7" s="6">
        <v>2022</v>
      </c>
      <c r="F7" s="6">
        <v>2023</v>
      </c>
    </row>
    <row r="8" spans="1:6" hidden="1" x14ac:dyDescent="0.3">
      <c r="A8" s="7" t="s">
        <v>228</v>
      </c>
      <c r="B8" s="11">
        <v>1</v>
      </c>
      <c r="C8" s="10">
        <v>1</v>
      </c>
      <c r="D8" s="10">
        <v>1.0542</v>
      </c>
      <c r="E8">
        <v>1.0499000000000001</v>
      </c>
      <c r="F8" s="10">
        <v>1.0439499999999999</v>
      </c>
    </row>
    <row r="9" spans="1:6" hidden="1" x14ac:dyDescent="0.3">
      <c r="A9" s="7" t="s">
        <v>7</v>
      </c>
      <c r="B9" s="10">
        <v>1.4592529999999999</v>
      </c>
      <c r="C9" s="10">
        <v>1.431163</v>
      </c>
      <c r="D9" s="10">
        <v>1.395724</v>
      </c>
      <c r="E9" s="10">
        <v>1.358727</v>
      </c>
      <c r="F9" s="10">
        <v>1.3374680000000001</v>
      </c>
    </row>
    <row r="10" spans="1:6" hidden="1" x14ac:dyDescent="0.3">
      <c r="A10" s="7" t="s">
        <v>8</v>
      </c>
      <c r="B10" s="10">
        <v>2.2164450000000002</v>
      </c>
      <c r="C10" s="10">
        <v>2.2649111747741699</v>
      </c>
      <c r="D10" s="10">
        <v>2.3792740000000001</v>
      </c>
      <c r="E10" s="10">
        <v>2.4116559999999998</v>
      </c>
      <c r="F10" s="10">
        <v>2.4455930000000001</v>
      </c>
    </row>
    <row r="11" spans="1:6" hidden="1" x14ac:dyDescent="0.3">
      <c r="A11" s="7" t="s">
        <v>9</v>
      </c>
      <c r="B11" s="10">
        <v>0.79414300000000004</v>
      </c>
      <c r="C11" s="10">
        <v>0.77544599999999997</v>
      </c>
      <c r="D11" s="10">
        <v>0.75189499999999998</v>
      </c>
      <c r="E11" s="10">
        <v>0.72142200000000001</v>
      </c>
      <c r="F11" s="10">
        <v>0.74033300000000002</v>
      </c>
    </row>
    <row r="12" spans="1:6" hidden="1" x14ac:dyDescent="0.3">
      <c r="A12" s="7" t="s">
        <v>11</v>
      </c>
      <c r="B12" s="10">
        <v>1.5634440000000001</v>
      </c>
      <c r="C12" s="10">
        <v>1.5234462022781401</v>
      </c>
      <c r="D12" s="10">
        <v>1.514772</v>
      </c>
      <c r="E12" s="10">
        <v>1.5032289999999999</v>
      </c>
      <c r="F12" s="10">
        <v>1.4227879999999999</v>
      </c>
    </row>
    <row r="13" spans="1:6" hidden="1" x14ac:dyDescent="0.3">
      <c r="A13" s="7" t="s">
        <v>10</v>
      </c>
      <c r="B13" s="10">
        <v>1.436661</v>
      </c>
      <c r="C13" s="10">
        <v>1.422947</v>
      </c>
      <c r="D13" s="10">
        <v>1.4636640000000001</v>
      </c>
      <c r="E13" s="10">
        <v>1.43316</v>
      </c>
      <c r="F13" s="10">
        <v>1.461074</v>
      </c>
    </row>
    <row r="14" spans="1:6" hidden="1" x14ac:dyDescent="0.3">
      <c r="A14" s="7" t="s">
        <v>2</v>
      </c>
      <c r="B14" s="10">
        <v>7.0652213096618697</v>
      </c>
      <c r="C14" s="10">
        <v>7.2489242553710902</v>
      </c>
      <c r="D14" s="10">
        <v>7.37613821029663</v>
      </c>
      <c r="E14" s="10">
        <v>7.2472577379890302</v>
      </c>
      <c r="F14" s="10">
        <v>7.3186880445922302</v>
      </c>
    </row>
    <row r="15" spans="1:6" hidden="1" x14ac:dyDescent="0.3">
      <c r="A15" s="7" t="s">
        <v>12</v>
      </c>
      <c r="B15" s="10">
        <v>1.1338090000000001</v>
      </c>
      <c r="C15" s="10">
        <v>1.104751</v>
      </c>
      <c r="D15" s="10">
        <v>1.0567120000000001</v>
      </c>
      <c r="E15" s="10">
        <v>0.98691300000000004</v>
      </c>
      <c r="F15" s="10">
        <v>0.99901300000000004</v>
      </c>
    </row>
    <row r="16" spans="1:6" hidden="1" x14ac:dyDescent="0.3">
      <c r="A16" s="7" t="s">
        <v>589</v>
      </c>
      <c r="B16" s="8">
        <v>1</v>
      </c>
      <c r="C16" s="8">
        <v>1</v>
      </c>
      <c r="D16" s="8">
        <v>1</v>
      </c>
      <c r="E16" s="8">
        <v>1</v>
      </c>
      <c r="F16" s="8">
        <v>1</v>
      </c>
    </row>
    <row r="17" spans="1:16" hidden="1" x14ac:dyDescent="0.3"/>
    <row r="18" spans="1:16" hidden="1" x14ac:dyDescent="0.3">
      <c r="A18" s="12" t="s">
        <v>620</v>
      </c>
    </row>
    <row r="19" spans="1:16" hidden="1" x14ac:dyDescent="0.3"/>
    <row r="20" spans="1:16" hidden="1" x14ac:dyDescent="0.3">
      <c r="H20" t="s">
        <v>638</v>
      </c>
    </row>
    <row r="21" spans="1:16" hidden="1" x14ac:dyDescent="0.3">
      <c r="A21" s="6" t="s">
        <v>618</v>
      </c>
      <c r="B21" s="6" t="s">
        <v>632</v>
      </c>
      <c r="C21" s="6"/>
      <c r="D21" s="6" t="s">
        <v>643</v>
      </c>
      <c r="E21" s="6" t="s">
        <v>644</v>
      </c>
      <c r="F21" s="6" t="s">
        <v>634</v>
      </c>
      <c r="G21" s="6" t="s">
        <v>633</v>
      </c>
      <c r="H21" s="6" t="s">
        <v>636</v>
      </c>
      <c r="I21" s="6" t="s">
        <v>637</v>
      </c>
    </row>
    <row r="22" spans="1:16" hidden="1" x14ac:dyDescent="0.3">
      <c r="A22" s="7" t="s">
        <v>7</v>
      </c>
      <c r="B22">
        <v>1502</v>
      </c>
      <c r="C22">
        <f>B22/D22</f>
        <v>8.4357331365370026E-4</v>
      </c>
      <c r="D22" s="18">
        <v>1780521</v>
      </c>
      <c r="E22" s="18">
        <f>B22/(D22/1000)</f>
        <v>0.84357331365370025</v>
      </c>
      <c r="F22">
        <v>24</v>
      </c>
      <c r="G22">
        <v>49.7</v>
      </c>
      <c r="H22">
        <v>1.69</v>
      </c>
      <c r="I22">
        <v>2023</v>
      </c>
      <c r="J22" s="19" t="s">
        <v>642</v>
      </c>
    </row>
    <row r="23" spans="1:16" hidden="1" x14ac:dyDescent="0.3">
      <c r="A23" s="7" t="s">
        <v>8</v>
      </c>
      <c r="B23">
        <v>517</v>
      </c>
      <c r="D23" s="18">
        <v>2191132</v>
      </c>
      <c r="E23" s="18">
        <f t="shared" ref="E23:E29" si="0">B23/(D23/1000)</f>
        <v>0.23595109742361481</v>
      </c>
      <c r="F23">
        <v>49</v>
      </c>
      <c r="G23">
        <v>33.6</v>
      </c>
      <c r="H23">
        <v>1.19</v>
      </c>
      <c r="I23">
        <v>2023</v>
      </c>
    </row>
    <row r="24" spans="1:16" hidden="1" x14ac:dyDescent="0.3">
      <c r="A24" s="7" t="s">
        <v>9</v>
      </c>
      <c r="B24">
        <v>781</v>
      </c>
      <c r="D24" s="18">
        <v>563116</v>
      </c>
      <c r="E24" s="18">
        <f t="shared" si="0"/>
        <v>1.3869256068021509</v>
      </c>
      <c r="F24">
        <v>22</v>
      </c>
      <c r="G24">
        <v>50.4</v>
      </c>
      <c r="H24">
        <v>1.59</v>
      </c>
      <c r="I24">
        <v>2023</v>
      </c>
    </row>
    <row r="25" spans="1:16" hidden="1" x14ac:dyDescent="0.3">
      <c r="A25" s="7" t="s">
        <v>11</v>
      </c>
      <c r="B25">
        <v>131</v>
      </c>
      <c r="D25" s="18">
        <v>399949</v>
      </c>
      <c r="E25" s="18">
        <f t="shared" si="0"/>
        <v>0.32754176157460074</v>
      </c>
      <c r="F25">
        <v>36</v>
      </c>
      <c r="G25">
        <v>40.9</v>
      </c>
      <c r="H25">
        <v>1.01</v>
      </c>
      <c r="I25">
        <v>2022</v>
      </c>
    </row>
    <row r="26" spans="1:16" hidden="1" x14ac:dyDescent="0.3">
      <c r="A26" s="7" t="s">
        <v>10</v>
      </c>
      <c r="B26">
        <v>293</v>
      </c>
      <c r="D26" s="18">
        <v>256372</v>
      </c>
      <c r="E26" s="18">
        <f t="shared" si="0"/>
        <v>1.1428705162810291</v>
      </c>
      <c r="F26">
        <v>27</v>
      </c>
      <c r="G26">
        <v>46.6</v>
      </c>
      <c r="H26">
        <v>1.55</v>
      </c>
      <c r="I26">
        <v>2023</v>
      </c>
      <c r="P26" s="20"/>
    </row>
    <row r="27" spans="1:16" hidden="1" x14ac:dyDescent="0.3">
      <c r="A27" s="7" t="s">
        <v>2</v>
      </c>
      <c r="B27">
        <v>194</v>
      </c>
      <c r="D27" s="18">
        <v>381441</v>
      </c>
      <c r="E27" s="18">
        <f t="shared" si="0"/>
        <v>0.50859765992643691</v>
      </c>
      <c r="F27">
        <v>59</v>
      </c>
      <c r="G27">
        <v>30.4</v>
      </c>
      <c r="H27" s="9">
        <v>0.62</v>
      </c>
      <c r="I27">
        <v>2023</v>
      </c>
      <c r="P27" s="20"/>
    </row>
    <row r="28" spans="1:16" hidden="1" x14ac:dyDescent="0.3">
      <c r="A28" s="7" t="s">
        <v>12</v>
      </c>
      <c r="B28">
        <v>5382</v>
      </c>
      <c r="D28" s="18">
        <v>928435</v>
      </c>
      <c r="E28" s="18">
        <f t="shared" si="0"/>
        <v>5.7968516912869505</v>
      </c>
      <c r="F28">
        <v>1</v>
      </c>
      <c r="G28">
        <v>67.599999999999994</v>
      </c>
      <c r="H28">
        <v>3.22</v>
      </c>
      <c r="I28">
        <v>2023</v>
      </c>
      <c r="P28" s="20"/>
    </row>
    <row r="29" spans="1:16" hidden="1" x14ac:dyDescent="0.3">
      <c r="A29" s="7" t="s">
        <v>589</v>
      </c>
      <c r="B29">
        <v>55678</v>
      </c>
      <c r="D29" s="18">
        <v>27720700</v>
      </c>
      <c r="E29" s="18">
        <f t="shared" si="0"/>
        <v>2.0085351380015655</v>
      </c>
      <c r="F29">
        <v>3</v>
      </c>
      <c r="G29">
        <v>63.5</v>
      </c>
      <c r="H29">
        <v>3.44</v>
      </c>
      <c r="I29">
        <v>2023</v>
      </c>
      <c r="P29" s="20"/>
    </row>
    <row r="30" spans="1:16" hidden="1" x14ac:dyDescent="0.3">
      <c r="A30" s="7" t="s">
        <v>635</v>
      </c>
      <c r="B30" t="s">
        <v>626</v>
      </c>
      <c r="D30" s="18">
        <v>15854782</v>
      </c>
      <c r="E30" s="18"/>
      <c r="F30" t="s">
        <v>626</v>
      </c>
      <c r="G30" t="s">
        <v>626</v>
      </c>
      <c r="H30">
        <v>2.29</v>
      </c>
      <c r="I30">
        <v>2023</v>
      </c>
    </row>
    <row r="31" spans="1:16" hidden="1" x14ac:dyDescent="0.3">
      <c r="C31" s="18"/>
      <c r="D31" s="18"/>
      <c r="E31" s="18"/>
      <c r="I31" s="19" t="s">
        <v>639</v>
      </c>
    </row>
    <row r="32" spans="1:16" hidden="1" x14ac:dyDescent="0.3">
      <c r="H32" t="s">
        <v>641</v>
      </c>
      <c r="I32" s="19" t="s">
        <v>640</v>
      </c>
    </row>
    <row r="33" spans="1:25" hidden="1" x14ac:dyDescent="0.3"/>
    <row r="34" spans="1:25" s="1" customFormat="1" hidden="1" x14ac:dyDescent="0.3">
      <c r="A34" s="1" t="s">
        <v>16</v>
      </c>
      <c r="B34" s="1" t="s">
        <v>1</v>
      </c>
      <c r="C34" s="21">
        <v>2019</v>
      </c>
      <c r="D34" s="21"/>
      <c r="E34" s="3"/>
      <c r="F34" s="21">
        <v>2020</v>
      </c>
      <c r="G34" s="21"/>
      <c r="H34" s="21">
        <v>2021</v>
      </c>
      <c r="I34" s="21"/>
      <c r="J34" s="24">
        <v>2022</v>
      </c>
      <c r="K34" s="24"/>
      <c r="L34" s="21">
        <v>2023</v>
      </c>
      <c r="M34" s="21"/>
    </row>
    <row r="35" spans="1:25" s="1" customFormat="1" hidden="1" x14ac:dyDescent="0.3">
      <c r="C35" s="1" t="s">
        <v>4</v>
      </c>
      <c r="D35" s="26" t="s">
        <v>5</v>
      </c>
      <c r="E35" s="1" t="s">
        <v>646</v>
      </c>
      <c r="F35" s="1" t="s">
        <v>4</v>
      </c>
      <c r="G35" s="26" t="s">
        <v>5</v>
      </c>
      <c r="H35" s="1" t="s">
        <v>4</v>
      </c>
      <c r="I35" s="26" t="s">
        <v>5</v>
      </c>
      <c r="J35" s="1" t="s">
        <v>4</v>
      </c>
      <c r="K35" s="26" t="s">
        <v>5</v>
      </c>
      <c r="L35" s="1" t="s">
        <v>4</v>
      </c>
      <c r="M35" s="26" t="s">
        <v>5</v>
      </c>
    </row>
    <row r="36" spans="1:25" hidden="1" x14ac:dyDescent="0.3">
      <c r="A36" t="s">
        <v>622</v>
      </c>
      <c r="B36" t="s">
        <v>623</v>
      </c>
      <c r="C36" s="13">
        <v>2200000000</v>
      </c>
      <c r="D36" s="27">
        <f>C36/B8</f>
        <v>2200000000</v>
      </c>
      <c r="E36" s="13"/>
      <c r="F36" s="13">
        <v>2700000000</v>
      </c>
      <c r="G36" s="27">
        <f>F36/C8</f>
        <v>2700000000</v>
      </c>
      <c r="H36" s="13">
        <v>2690000000</v>
      </c>
      <c r="I36" s="27">
        <f>H36/D8</f>
        <v>2551697970.024663</v>
      </c>
      <c r="J36" s="13">
        <v>3420000000</v>
      </c>
      <c r="K36" s="27">
        <f>J36/E8</f>
        <v>3257453090.7705493</v>
      </c>
      <c r="L36" s="14"/>
      <c r="M36" s="27">
        <f>L36/F8</f>
        <v>0</v>
      </c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</row>
    <row r="37" spans="1:25" hidden="1" x14ac:dyDescent="0.3">
      <c r="A37" t="s">
        <v>7</v>
      </c>
      <c r="B37" t="s">
        <v>624</v>
      </c>
      <c r="C37" s="13">
        <v>7600000000</v>
      </c>
      <c r="D37" s="27">
        <f t="shared" ref="D37:D44" si="1">C37/B9</f>
        <v>5208144166.9127979</v>
      </c>
      <c r="E37" s="13"/>
      <c r="F37" s="13">
        <v>12600000000</v>
      </c>
      <c r="G37" s="27">
        <f t="shared" ref="G37:G44" si="2">F37/C9</f>
        <v>8804028611.6955242</v>
      </c>
      <c r="H37" s="13">
        <v>11900000000</v>
      </c>
      <c r="I37" s="27">
        <f t="shared" ref="I37:I44" si="3">H37/D9</f>
        <v>8526040965.1191788</v>
      </c>
      <c r="J37" s="13">
        <v>14600000000</v>
      </c>
      <c r="K37" s="27">
        <f t="shared" ref="K37:K44" si="4">J37/E9</f>
        <v>10745352083.236736</v>
      </c>
      <c r="L37" s="13">
        <v>15400000000</v>
      </c>
      <c r="M37" s="27">
        <f t="shared" ref="M37:M44" si="5">L37/F9</f>
        <v>11514294173.767147</v>
      </c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</row>
    <row r="38" spans="1:25" hidden="1" x14ac:dyDescent="0.3">
      <c r="A38" t="s">
        <v>8</v>
      </c>
      <c r="B38" t="s">
        <v>630</v>
      </c>
      <c r="C38" s="13">
        <v>68100000000</v>
      </c>
      <c r="D38" s="27">
        <f t="shared" si="1"/>
        <v>30724876998.978088</v>
      </c>
      <c r="E38" s="13"/>
      <c r="F38" s="13">
        <v>69300000000</v>
      </c>
      <c r="G38" s="27">
        <f t="shared" si="2"/>
        <v>30597226404.214184</v>
      </c>
      <c r="H38" s="13">
        <v>73600000000</v>
      </c>
      <c r="I38" s="27">
        <f t="shared" si="3"/>
        <v>30933805858.42572</v>
      </c>
      <c r="J38" s="13">
        <v>84500000000</v>
      </c>
      <c r="K38" s="27">
        <f t="shared" si="4"/>
        <v>35038164647.030922</v>
      </c>
      <c r="L38" s="13">
        <v>94200000000</v>
      </c>
      <c r="M38" s="27">
        <f t="shared" si="5"/>
        <v>38518265304.1614</v>
      </c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</row>
    <row r="39" spans="1:25" hidden="1" x14ac:dyDescent="0.3">
      <c r="A39" t="s">
        <v>9</v>
      </c>
      <c r="B39" t="s">
        <v>623</v>
      </c>
      <c r="C39" s="14">
        <v>636000000</v>
      </c>
      <c r="D39" s="27">
        <f t="shared" si="1"/>
        <v>800863320.58583903</v>
      </c>
      <c r="E39" s="16"/>
      <c r="F39" s="16">
        <v>636000000</v>
      </c>
      <c r="G39" s="27">
        <f t="shared" si="2"/>
        <v>820173164.8625437</v>
      </c>
      <c r="H39" s="16">
        <v>672000000</v>
      </c>
      <c r="I39" s="27">
        <f t="shared" si="3"/>
        <v>893741812.35411859</v>
      </c>
      <c r="J39" s="16">
        <v>746000000</v>
      </c>
      <c r="K39" s="27">
        <f t="shared" si="4"/>
        <v>1034068825.1813779</v>
      </c>
      <c r="L39" s="13">
        <v>834000000</v>
      </c>
      <c r="M39" s="27">
        <f t="shared" si="5"/>
        <v>1126520092.9851837</v>
      </c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</row>
    <row r="40" spans="1:25" hidden="1" x14ac:dyDescent="0.3">
      <c r="A40" t="s">
        <v>11</v>
      </c>
      <c r="B40" t="s">
        <v>629</v>
      </c>
      <c r="C40" s="13">
        <v>71100000</v>
      </c>
      <c r="D40" s="27">
        <f t="shared" si="1"/>
        <v>45476524.902714774</v>
      </c>
      <c r="F40" s="16">
        <v>72200000</v>
      </c>
      <c r="G40" s="27">
        <f t="shared" si="2"/>
        <v>47392549.794034824</v>
      </c>
      <c r="H40" s="13"/>
      <c r="I40" s="27">
        <f t="shared" si="3"/>
        <v>0</v>
      </c>
      <c r="J40" s="13"/>
      <c r="K40" s="27">
        <f t="shared" si="4"/>
        <v>0</v>
      </c>
      <c r="L40" s="13"/>
      <c r="M40" s="27">
        <f t="shared" si="5"/>
        <v>0</v>
      </c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</row>
    <row r="41" spans="1:25" hidden="1" x14ac:dyDescent="0.3">
      <c r="A41" t="s">
        <v>10</v>
      </c>
      <c r="B41" t="s">
        <v>625</v>
      </c>
      <c r="C41" s="14">
        <v>590000000</v>
      </c>
      <c r="D41" s="27">
        <f t="shared" si="1"/>
        <v>410674473.65801674</v>
      </c>
      <c r="E41" s="13"/>
      <c r="F41" s="13">
        <v>1100000000</v>
      </c>
      <c r="G41" s="27">
        <f t="shared" si="2"/>
        <v>773043549.75975919</v>
      </c>
      <c r="H41" s="13">
        <v>1300000000</v>
      </c>
      <c r="I41" s="27">
        <f t="shared" si="3"/>
        <v>888181987.12272763</v>
      </c>
      <c r="J41" s="13">
        <v>1300000000</v>
      </c>
      <c r="K41" s="27">
        <f t="shared" si="4"/>
        <v>907086438.35998774</v>
      </c>
      <c r="L41" s="13">
        <v>1400000000</v>
      </c>
      <c r="M41" s="27">
        <f t="shared" si="5"/>
        <v>958199242.47505605</v>
      </c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</row>
    <row r="42" spans="1:25" hidden="1" x14ac:dyDescent="0.3">
      <c r="A42" t="s">
        <v>2</v>
      </c>
      <c r="B42" t="s">
        <v>3</v>
      </c>
      <c r="C42" s="13">
        <v>18323196710</v>
      </c>
      <c r="D42" s="27">
        <f t="shared" si="1"/>
        <v>2593435634.4850178</v>
      </c>
      <c r="E42" s="13"/>
      <c r="F42" s="13">
        <v>17787870417</v>
      </c>
      <c r="G42" s="27">
        <f t="shared" si="2"/>
        <v>2453863468.6133018</v>
      </c>
      <c r="H42" s="13">
        <v>18192833599</v>
      </c>
      <c r="I42" s="27">
        <f t="shared" si="3"/>
        <v>2466444239.5620971</v>
      </c>
      <c r="J42" s="13">
        <v>19712995565</v>
      </c>
      <c r="K42" s="27">
        <f t="shared" si="4"/>
        <v>2720062715.8142114</v>
      </c>
      <c r="L42" s="13">
        <v>21019676109</v>
      </c>
      <c r="M42" s="27">
        <f t="shared" si="5"/>
        <v>2872055207.2897019</v>
      </c>
    </row>
    <row r="43" spans="1:25" hidden="1" x14ac:dyDescent="0.3">
      <c r="A43" t="s">
        <v>12</v>
      </c>
      <c r="C43" s="13"/>
      <c r="D43" s="27">
        <f t="shared" si="1"/>
        <v>0</v>
      </c>
      <c r="E43" s="13"/>
      <c r="F43" s="13"/>
      <c r="G43" s="27">
        <f t="shared" si="2"/>
        <v>0</v>
      </c>
      <c r="H43" s="13"/>
      <c r="I43" s="27">
        <f t="shared" si="3"/>
        <v>0</v>
      </c>
      <c r="J43" s="13"/>
      <c r="K43" s="27">
        <f t="shared" si="4"/>
        <v>0</v>
      </c>
      <c r="L43" s="13"/>
      <c r="M43" s="27">
        <f t="shared" si="5"/>
        <v>0</v>
      </c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</row>
    <row r="44" spans="1:25" hidden="1" x14ac:dyDescent="0.3">
      <c r="A44" t="s">
        <v>13</v>
      </c>
      <c r="B44" t="s">
        <v>628</v>
      </c>
      <c r="C44" s="13">
        <v>77200000000</v>
      </c>
      <c r="D44" s="27">
        <f t="shared" si="1"/>
        <v>77200000000</v>
      </c>
      <c r="E44" s="13"/>
      <c r="F44" s="13">
        <v>83100000000</v>
      </c>
      <c r="G44" s="27">
        <f t="shared" si="2"/>
        <v>83100000000</v>
      </c>
      <c r="H44" s="13">
        <v>81900000000</v>
      </c>
      <c r="I44" s="27">
        <f t="shared" si="3"/>
        <v>81900000000</v>
      </c>
      <c r="J44" s="13">
        <v>91800000000</v>
      </c>
      <c r="K44" s="27">
        <f t="shared" si="4"/>
        <v>91800000000</v>
      </c>
      <c r="L44" s="13">
        <v>104900000000</v>
      </c>
      <c r="M44" s="27">
        <f t="shared" si="5"/>
        <v>104900000000</v>
      </c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</row>
    <row r="45" spans="1:25" hidden="1" x14ac:dyDescent="0.3"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</row>
    <row r="46" spans="1:25" hidden="1" x14ac:dyDescent="0.3">
      <c r="B46" s="15" t="s">
        <v>627</v>
      </c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</row>
    <row r="48" spans="1:25" x14ac:dyDescent="0.3">
      <c r="A48" s="1" t="s">
        <v>18</v>
      </c>
      <c r="B48" s="1"/>
      <c r="C48" s="21">
        <v>2019</v>
      </c>
      <c r="D48" s="21"/>
      <c r="E48" s="3"/>
      <c r="F48" s="21">
        <v>2020</v>
      </c>
      <c r="G48" s="21"/>
      <c r="H48" s="21">
        <v>2021</v>
      </c>
      <c r="I48" s="21"/>
      <c r="J48" s="24">
        <v>2022</v>
      </c>
      <c r="K48" s="24"/>
      <c r="L48" s="21">
        <v>2023</v>
      </c>
      <c r="M48" s="21"/>
    </row>
    <row r="49" spans="1:13" x14ac:dyDescent="0.3">
      <c r="A49" s="1"/>
      <c r="B49" s="1"/>
      <c r="C49" s="3" t="s">
        <v>17</v>
      </c>
      <c r="D49" s="3" t="s">
        <v>19</v>
      </c>
      <c r="E49" s="3"/>
      <c r="F49" s="3" t="s">
        <v>17</v>
      </c>
      <c r="G49" s="3" t="s">
        <v>19</v>
      </c>
      <c r="H49" s="3" t="s">
        <v>17</v>
      </c>
      <c r="I49" s="3" t="s">
        <v>19</v>
      </c>
      <c r="J49" s="3" t="s">
        <v>17</v>
      </c>
      <c r="K49" s="3" t="s">
        <v>19</v>
      </c>
      <c r="L49" s="3" t="s">
        <v>17</v>
      </c>
      <c r="M49" s="3" t="s">
        <v>19</v>
      </c>
    </row>
    <row r="50" spans="1:13" x14ac:dyDescent="0.3">
      <c r="A50" t="s">
        <v>6</v>
      </c>
      <c r="C50">
        <v>681</v>
      </c>
      <c r="D50" s="28">
        <f>C50/D36*10000000</f>
        <v>3.0954545454545452</v>
      </c>
      <c r="F50">
        <v>612</v>
      </c>
      <c r="G50" s="28">
        <f>F50/G36*10000000</f>
        <v>2.2666666666666666</v>
      </c>
      <c r="H50">
        <v>677</v>
      </c>
      <c r="I50" s="28">
        <f>H50/I36*10000000</f>
        <v>2.6531353159851303</v>
      </c>
      <c r="J50">
        <v>695</v>
      </c>
      <c r="K50" s="28">
        <f>J50/K36*10000000</f>
        <v>2.1335687134502925</v>
      </c>
      <c r="L50" s="15"/>
      <c r="M50" s="29" t="e">
        <f>L50/M36*10000000</f>
        <v>#DIV/0!</v>
      </c>
    </row>
    <row r="51" spans="1:13" x14ac:dyDescent="0.3">
      <c r="A51" t="s">
        <v>7</v>
      </c>
      <c r="C51">
        <v>45</v>
      </c>
      <c r="D51" s="28">
        <f>C51/D37*10000000</f>
        <v>8.6403138157894729E-2</v>
      </c>
      <c r="F51">
        <v>55</v>
      </c>
      <c r="G51" s="28">
        <f>F51/G37*10000000</f>
        <v>6.2471400793650787E-2</v>
      </c>
      <c r="H51">
        <v>69</v>
      </c>
      <c r="I51" s="28">
        <f>H51/I37*10000000</f>
        <v>8.0928534453781509E-2</v>
      </c>
      <c r="J51">
        <v>48</v>
      </c>
      <c r="K51" s="28">
        <f>J51/K37*10000000</f>
        <v>4.4670476712328766E-2</v>
      </c>
      <c r="L51">
        <v>56</v>
      </c>
      <c r="M51" s="29">
        <f>L51/M37*10000000</f>
        <v>4.8635200000000003E-2</v>
      </c>
    </row>
    <row r="52" spans="1:13" x14ac:dyDescent="0.3">
      <c r="A52" t="s">
        <v>8</v>
      </c>
      <c r="C52">
        <v>86</v>
      </c>
      <c r="D52" s="28">
        <f>C52/D38*10000000</f>
        <v>2.7990348017621149E-2</v>
      </c>
      <c r="F52">
        <v>130</v>
      </c>
      <c r="G52" s="28">
        <f>F52/G38*10000000</f>
        <v>4.2487511215099867E-2</v>
      </c>
      <c r="H52">
        <v>70</v>
      </c>
      <c r="I52" s="28">
        <f>H52/I38*10000000</f>
        <v>2.2628964673913041E-2</v>
      </c>
      <c r="J52">
        <v>103</v>
      </c>
      <c r="K52" s="28">
        <f>J52/K38*10000000</f>
        <v>2.9396516923076921E-2</v>
      </c>
      <c r="L52">
        <v>42</v>
      </c>
      <c r="M52" s="29">
        <f>L52/M38*10000000</f>
        <v>1.0903917834394905E-2</v>
      </c>
    </row>
    <row r="53" spans="1:13" x14ac:dyDescent="0.3">
      <c r="A53" t="s">
        <v>9</v>
      </c>
      <c r="C53">
        <v>26</v>
      </c>
      <c r="D53" s="28">
        <f>C53/D39*10000000</f>
        <v>0.3246496540880503</v>
      </c>
      <c r="F53">
        <v>30</v>
      </c>
      <c r="G53" s="28">
        <f>F53/G39*10000000</f>
        <v>0.36577641509433956</v>
      </c>
      <c r="H53">
        <v>32</v>
      </c>
      <c r="I53" s="28">
        <f>H53/I39*10000000</f>
        <v>0.35804523809523814</v>
      </c>
      <c r="J53">
        <v>24</v>
      </c>
      <c r="K53" s="28">
        <f>J53/K39*10000000</f>
        <v>0.23209286863270778</v>
      </c>
      <c r="L53">
        <v>26</v>
      </c>
      <c r="M53" s="29">
        <f>L53/M39*10000000</f>
        <v>0.23079925659472422</v>
      </c>
    </row>
    <row r="54" spans="1:13" x14ac:dyDescent="0.3">
      <c r="A54" t="s">
        <v>11</v>
      </c>
      <c r="C54">
        <v>2</v>
      </c>
      <c r="D54" s="28">
        <f>C54/D40*10000000</f>
        <v>0.4397873417721519</v>
      </c>
      <c r="F54">
        <v>3</v>
      </c>
      <c r="G54" s="28">
        <f>F54/G40*10000000</f>
        <v>0.63301088737318845</v>
      </c>
      <c r="I54" s="28" t="e">
        <f>H54/I40*10000000</f>
        <v>#DIV/0!</v>
      </c>
      <c r="K54" s="28" t="e">
        <f>J54/K40*10000000</f>
        <v>#DIV/0!</v>
      </c>
      <c r="M54" s="29" t="e">
        <f>L54/M40*10000000</f>
        <v>#DIV/0!</v>
      </c>
    </row>
    <row r="55" spans="1:13" x14ac:dyDescent="0.3">
      <c r="A55" t="s">
        <v>10</v>
      </c>
      <c r="C55">
        <v>10</v>
      </c>
      <c r="D55" s="28">
        <f>C55/D41*10000000</f>
        <v>0.24350186440677965</v>
      </c>
      <c r="F55">
        <v>17</v>
      </c>
      <c r="G55" s="28">
        <f>F55/G41*10000000</f>
        <v>0.21990999090909089</v>
      </c>
      <c r="H55">
        <v>13</v>
      </c>
      <c r="I55" s="28">
        <f>H55/I41*10000000</f>
        <v>0.14636640000000001</v>
      </c>
      <c r="J55">
        <v>19</v>
      </c>
      <c r="K55" s="28">
        <f>J55/K41*10000000</f>
        <v>0.20946184615384614</v>
      </c>
      <c r="L55">
        <v>16</v>
      </c>
      <c r="M55" s="29">
        <f>L55/M41*10000000</f>
        <v>0.16697988571428571</v>
      </c>
    </row>
    <row r="56" spans="1:13" x14ac:dyDescent="0.3">
      <c r="A56" t="s">
        <v>2</v>
      </c>
      <c r="C56">
        <v>6</v>
      </c>
      <c r="D56" s="28">
        <f>C56/D42*10000000</f>
        <v>2.3135334149873472E-2</v>
      </c>
      <c r="F56">
        <v>13</v>
      </c>
      <c r="G56" s="28">
        <f>F56/G42*10000000</f>
        <v>5.2977682606548622E-2</v>
      </c>
      <c r="H56">
        <v>9</v>
      </c>
      <c r="I56" s="28">
        <f>H56/I42*10000000</f>
        <v>3.648977688462926E-2</v>
      </c>
      <c r="J56">
        <v>12</v>
      </c>
      <c r="K56" s="28">
        <f>J56/K42*10000000</f>
        <v>4.4116629849131894E-2</v>
      </c>
      <c r="L56">
        <v>7</v>
      </c>
      <c r="M56" s="29">
        <f>L56/M42*10000000</f>
        <v>2.4372790544669762E-2</v>
      </c>
    </row>
    <row r="57" spans="1:13" x14ac:dyDescent="0.3">
      <c r="A57" t="s">
        <v>13</v>
      </c>
      <c r="C57">
        <v>1040</v>
      </c>
      <c r="D57" s="28">
        <f>C57/D44*10000000</f>
        <v>0.13471502590673576</v>
      </c>
      <c r="F57">
        <v>1117</v>
      </c>
      <c r="G57" s="28">
        <f>F57/G44*10000000</f>
        <v>0.13441636582430808</v>
      </c>
      <c r="H57">
        <v>996</v>
      </c>
      <c r="I57" s="28">
        <f>H57/I44*10000000</f>
        <v>0.12161172161172161</v>
      </c>
      <c r="J57">
        <v>998</v>
      </c>
      <c r="K57" s="28">
        <f>J57/K44*10000000</f>
        <v>0.10871459694989107</v>
      </c>
      <c r="L57">
        <v>903</v>
      </c>
      <c r="M57" s="29">
        <f>L57/M44*10000000</f>
        <v>8.6081982840800764E-2</v>
      </c>
    </row>
    <row r="61" spans="1:13" x14ac:dyDescent="0.3">
      <c r="A61" s="1" t="s">
        <v>18</v>
      </c>
    </row>
    <row r="62" spans="1:13" x14ac:dyDescent="0.3">
      <c r="A62" s="1"/>
      <c r="B62" s="1">
        <v>2019</v>
      </c>
      <c r="C62" s="1">
        <v>2020</v>
      </c>
      <c r="D62" s="1">
        <v>2021</v>
      </c>
      <c r="E62" s="1">
        <v>2022</v>
      </c>
      <c r="F62" s="1">
        <v>2023</v>
      </c>
    </row>
    <row r="63" spans="1:13" x14ac:dyDescent="0.3">
      <c r="A63" t="s">
        <v>6</v>
      </c>
      <c r="B63" s="28">
        <f>D50</f>
        <v>3.0954545454545452</v>
      </c>
      <c r="C63" s="28">
        <f>G50</f>
        <v>2.2666666666666666</v>
      </c>
      <c r="D63" s="28">
        <f>I50</f>
        <v>2.6531353159851303</v>
      </c>
      <c r="E63" s="28">
        <f>K50</f>
        <v>2.1335687134502925</v>
      </c>
      <c r="F63" s="28"/>
    </row>
    <row r="64" spans="1:13" x14ac:dyDescent="0.3">
      <c r="A64" t="s">
        <v>7</v>
      </c>
      <c r="B64" s="28">
        <f>D51</f>
        <v>8.6403138157894729E-2</v>
      </c>
      <c r="C64" s="28">
        <f t="shared" ref="C64:C70" si="6">G51</f>
        <v>6.2471400793650787E-2</v>
      </c>
      <c r="D64" s="28">
        <f t="shared" ref="D64:D70" si="7">I51</f>
        <v>8.0928534453781509E-2</v>
      </c>
      <c r="E64" s="28">
        <f t="shared" ref="E64:E70" si="8">K51</f>
        <v>4.4670476712328766E-2</v>
      </c>
      <c r="F64" s="28">
        <f t="shared" ref="F64:F70" si="9">M51</f>
        <v>4.8635200000000003E-2</v>
      </c>
    </row>
    <row r="65" spans="1:6" x14ac:dyDescent="0.3">
      <c r="A65" t="s">
        <v>8</v>
      </c>
      <c r="B65" s="28">
        <f>D52</f>
        <v>2.7990348017621149E-2</v>
      </c>
      <c r="C65" s="28">
        <f t="shared" si="6"/>
        <v>4.2487511215099867E-2</v>
      </c>
      <c r="D65" s="28">
        <f t="shared" si="7"/>
        <v>2.2628964673913041E-2</v>
      </c>
      <c r="E65" s="28">
        <f t="shared" si="8"/>
        <v>2.9396516923076921E-2</v>
      </c>
      <c r="F65" s="28">
        <f t="shared" si="9"/>
        <v>1.0903917834394905E-2</v>
      </c>
    </row>
    <row r="66" spans="1:6" x14ac:dyDescent="0.3">
      <c r="A66" t="s">
        <v>9</v>
      </c>
      <c r="B66" s="28">
        <f>D53</f>
        <v>0.3246496540880503</v>
      </c>
      <c r="C66" s="28">
        <f t="shared" si="6"/>
        <v>0.36577641509433956</v>
      </c>
      <c r="D66" s="28">
        <f t="shared" si="7"/>
        <v>0.35804523809523814</v>
      </c>
      <c r="E66" s="28">
        <f t="shared" si="8"/>
        <v>0.23209286863270778</v>
      </c>
      <c r="F66" s="28">
        <f t="shared" si="9"/>
        <v>0.23079925659472422</v>
      </c>
    </row>
    <row r="67" spans="1:6" x14ac:dyDescent="0.3">
      <c r="A67" t="s">
        <v>11</v>
      </c>
      <c r="B67" s="28">
        <f>D54</f>
        <v>0.4397873417721519</v>
      </c>
      <c r="C67" s="28">
        <f t="shared" si="6"/>
        <v>0.63301088737318845</v>
      </c>
      <c r="D67" s="28"/>
      <c r="E67" s="28"/>
      <c r="F67" s="28"/>
    </row>
    <row r="68" spans="1:6" x14ac:dyDescent="0.3">
      <c r="A68" t="s">
        <v>10</v>
      </c>
      <c r="B68" s="28">
        <f>D55</f>
        <v>0.24350186440677965</v>
      </c>
      <c r="C68" s="28">
        <f t="shared" si="6"/>
        <v>0.21990999090909089</v>
      </c>
      <c r="D68" s="28">
        <f t="shared" si="7"/>
        <v>0.14636640000000001</v>
      </c>
      <c r="E68" s="28">
        <f t="shared" si="8"/>
        <v>0.20946184615384614</v>
      </c>
      <c r="F68" s="28">
        <f t="shared" si="9"/>
        <v>0.16697988571428571</v>
      </c>
    </row>
    <row r="69" spans="1:6" x14ac:dyDescent="0.3">
      <c r="A69" t="s">
        <v>2</v>
      </c>
      <c r="B69" s="28">
        <f>D56</f>
        <v>2.3135334149873472E-2</v>
      </c>
      <c r="C69" s="28">
        <f t="shared" si="6"/>
        <v>5.2977682606548622E-2</v>
      </c>
      <c r="D69" s="28">
        <f t="shared" si="7"/>
        <v>3.648977688462926E-2</v>
      </c>
      <c r="E69" s="28">
        <f t="shared" si="8"/>
        <v>4.4116629849131894E-2</v>
      </c>
      <c r="F69" s="28">
        <f t="shared" si="9"/>
        <v>2.4372790544669762E-2</v>
      </c>
    </row>
    <row r="70" spans="1:6" x14ac:dyDescent="0.3">
      <c r="A70" t="s">
        <v>13</v>
      </c>
      <c r="B70" s="28">
        <f>D57</f>
        <v>0.13471502590673576</v>
      </c>
      <c r="C70" s="28">
        <f t="shared" si="6"/>
        <v>0.13441636582430808</v>
      </c>
      <c r="D70" s="28">
        <f t="shared" si="7"/>
        <v>0.12161172161172161</v>
      </c>
      <c r="E70" s="28">
        <f t="shared" si="8"/>
        <v>0.10871459694989107</v>
      </c>
      <c r="F70" s="28">
        <f t="shared" si="9"/>
        <v>8.6081982840800764E-2</v>
      </c>
    </row>
  </sheetData>
  <mergeCells count="12">
    <mergeCell ref="C48:D48"/>
    <mergeCell ref="F48:G48"/>
    <mergeCell ref="H48:I48"/>
    <mergeCell ref="J48:K48"/>
    <mergeCell ref="L48:M48"/>
    <mergeCell ref="L34:M34"/>
    <mergeCell ref="A4:F4"/>
    <mergeCell ref="A5:F5"/>
    <mergeCell ref="C34:D34"/>
    <mergeCell ref="F34:G34"/>
    <mergeCell ref="H34:I34"/>
    <mergeCell ref="J34:K34"/>
  </mergeCells>
  <hyperlinks>
    <hyperlink ref="I31" r:id="rId1" display="https://www.nrf.ac.za/wp-content/uploads/2025/08/NRF-Data-Insights_Volume-1.pdf" xr:uid="{77CFE6CD-A7FE-4641-A749-34E7C219A1F5}"/>
    <hyperlink ref="I32" r:id="rId2" display="https://hsrc.ac.za/wp-content/uploads/2025/10/RD_StatisticalReport2023-24_FINAL.pdf" xr:uid="{BCDA5847-24F3-4B44-BCB6-2BC8F6348669}"/>
    <hyperlink ref="J22" r:id="rId3" xr:uid="{48127BE5-7CC1-4DC9-9165-FFF846C0C96E}"/>
  </hyperlinks>
  <pageMargins left="0.7" right="0.7" top="0.75" bottom="0.75" header="0.3" footer="0.3"/>
  <drawing r:id="rId4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33C5FF-0C9C-4C43-A843-24045614A609}">
  <dimension ref="A1:Y97"/>
  <sheetViews>
    <sheetView topLeftCell="A17" workbookViewId="0">
      <selection activeCell="D49" sqref="D49"/>
    </sheetView>
  </sheetViews>
  <sheetFormatPr defaultRowHeight="14.4" x14ac:dyDescent="0.3"/>
  <cols>
    <col min="1" max="1" width="26.6640625" customWidth="1"/>
    <col min="2" max="2" width="14.44140625" customWidth="1"/>
    <col min="3" max="3" width="16.6640625" customWidth="1"/>
    <col min="4" max="9" width="25.44140625" customWidth="1"/>
    <col min="10" max="12" width="17.77734375" customWidth="1"/>
    <col min="13" max="13" width="15.44140625" customWidth="1"/>
  </cols>
  <sheetData>
    <row r="1" spans="1:6" x14ac:dyDescent="0.3">
      <c r="A1" s="2" t="s">
        <v>0</v>
      </c>
      <c r="B1" s="2"/>
    </row>
    <row r="4" spans="1:6" ht="18" x14ac:dyDescent="0.35">
      <c r="A4" s="22" t="s">
        <v>619</v>
      </c>
      <c r="B4" s="22"/>
      <c r="C4" s="22"/>
      <c r="D4" s="22"/>
      <c r="E4" s="22"/>
      <c r="F4" s="22"/>
    </row>
    <row r="5" spans="1:6" x14ac:dyDescent="0.3">
      <c r="A5" s="23" t="s">
        <v>617</v>
      </c>
      <c r="B5" s="23"/>
      <c r="C5" s="23"/>
      <c r="D5" s="23"/>
      <c r="E5" s="23"/>
      <c r="F5" s="23"/>
    </row>
    <row r="6" spans="1:6" x14ac:dyDescent="0.3">
      <c r="A6" s="5"/>
      <c r="B6" s="5"/>
      <c r="C6" s="5"/>
      <c r="D6" s="5"/>
      <c r="E6" s="5"/>
      <c r="F6" s="5"/>
    </row>
    <row r="7" spans="1:6" x14ac:dyDescent="0.3">
      <c r="A7" s="6" t="s">
        <v>618</v>
      </c>
      <c r="B7" s="6">
        <v>2019</v>
      </c>
      <c r="C7" s="6">
        <v>2020</v>
      </c>
      <c r="D7" s="6">
        <v>2021</v>
      </c>
      <c r="E7" s="6">
        <v>2022</v>
      </c>
      <c r="F7" s="6">
        <v>2023</v>
      </c>
    </row>
    <row r="8" spans="1:6" x14ac:dyDescent="0.3">
      <c r="A8" s="7" t="s">
        <v>228</v>
      </c>
      <c r="B8" s="11">
        <v>1</v>
      </c>
      <c r="C8" s="10">
        <v>1</v>
      </c>
      <c r="D8" s="10">
        <v>1.0542</v>
      </c>
      <c r="E8">
        <v>1.0499000000000001</v>
      </c>
      <c r="F8" s="10">
        <v>1.0439499999999999</v>
      </c>
    </row>
    <row r="9" spans="1:6" x14ac:dyDescent="0.3">
      <c r="A9" s="7" t="s">
        <v>7</v>
      </c>
      <c r="B9" s="10">
        <v>1.4592529999999999</v>
      </c>
      <c r="C9" s="10">
        <v>1.431163</v>
      </c>
      <c r="D9" s="10">
        <v>1.395724</v>
      </c>
      <c r="E9" s="10">
        <v>1.358727</v>
      </c>
      <c r="F9" s="10">
        <v>1.3374680000000001</v>
      </c>
    </row>
    <row r="10" spans="1:6" x14ac:dyDescent="0.3">
      <c r="A10" s="7" t="s">
        <v>8</v>
      </c>
      <c r="B10" s="10">
        <v>2.2164450000000002</v>
      </c>
      <c r="C10" s="10">
        <v>2.2649111747741699</v>
      </c>
      <c r="D10" s="10">
        <v>2.3792740000000001</v>
      </c>
      <c r="E10" s="10">
        <v>2.4116559999999998</v>
      </c>
      <c r="F10" s="10">
        <v>2.4455930000000001</v>
      </c>
    </row>
    <row r="11" spans="1:6" x14ac:dyDescent="0.3">
      <c r="A11" s="7" t="s">
        <v>9</v>
      </c>
      <c r="B11" s="10">
        <v>0.79414300000000004</v>
      </c>
      <c r="C11" s="10">
        <v>0.77544599999999997</v>
      </c>
      <c r="D11" s="10">
        <v>0.75189499999999998</v>
      </c>
      <c r="E11" s="10">
        <v>0.72142200000000001</v>
      </c>
      <c r="F11" s="10">
        <v>0.74033300000000002</v>
      </c>
    </row>
    <row r="12" spans="1:6" x14ac:dyDescent="0.3">
      <c r="A12" s="7" t="s">
        <v>11</v>
      </c>
      <c r="B12" s="10">
        <v>1.5634440000000001</v>
      </c>
      <c r="C12" s="10">
        <v>1.5234462022781401</v>
      </c>
      <c r="D12" s="10">
        <v>1.514772</v>
      </c>
      <c r="E12" s="10">
        <v>1.5032289999999999</v>
      </c>
      <c r="F12" s="10">
        <v>1.4227879999999999</v>
      </c>
    </row>
    <row r="13" spans="1:6" x14ac:dyDescent="0.3">
      <c r="A13" s="7" t="s">
        <v>10</v>
      </c>
      <c r="B13" s="10">
        <v>1.436661</v>
      </c>
      <c r="C13" s="10">
        <v>1.422947</v>
      </c>
      <c r="D13" s="10">
        <v>1.4636640000000001</v>
      </c>
      <c r="E13" s="10">
        <v>1.43316</v>
      </c>
      <c r="F13" s="10">
        <v>1.461074</v>
      </c>
    </row>
    <row r="14" spans="1:6" x14ac:dyDescent="0.3">
      <c r="A14" s="7" t="s">
        <v>2</v>
      </c>
      <c r="B14" s="10">
        <v>7.0652213096618697</v>
      </c>
      <c r="C14" s="10">
        <v>7.2489242553710902</v>
      </c>
      <c r="D14" s="10">
        <v>7.37613821029663</v>
      </c>
      <c r="E14" s="10">
        <v>7.2472577379890302</v>
      </c>
      <c r="F14" s="10">
        <v>7.3186880445922302</v>
      </c>
    </row>
    <row r="15" spans="1:6" x14ac:dyDescent="0.3">
      <c r="A15" s="7" t="s">
        <v>12</v>
      </c>
      <c r="B15" s="10">
        <v>1.1338090000000001</v>
      </c>
      <c r="C15" s="10">
        <v>1.104751</v>
      </c>
      <c r="D15" s="10">
        <v>1.0567120000000001</v>
      </c>
      <c r="E15" s="10">
        <v>0.98691300000000004</v>
      </c>
      <c r="F15" s="10">
        <v>0.99901300000000004</v>
      </c>
    </row>
    <row r="16" spans="1:6" x14ac:dyDescent="0.3">
      <c r="A16" s="7" t="s">
        <v>589</v>
      </c>
      <c r="B16" s="8">
        <v>1</v>
      </c>
      <c r="C16" s="8">
        <v>1</v>
      </c>
      <c r="D16" s="8">
        <v>1</v>
      </c>
      <c r="E16" s="8">
        <v>1</v>
      </c>
      <c r="F16" s="8">
        <v>1</v>
      </c>
    </row>
    <row r="18" spans="1:16" x14ac:dyDescent="0.3">
      <c r="A18" s="12" t="s">
        <v>620</v>
      </c>
    </row>
    <row r="20" spans="1:16" x14ac:dyDescent="0.3">
      <c r="H20" t="s">
        <v>638</v>
      </c>
    </row>
    <row r="21" spans="1:16" hidden="1" x14ac:dyDescent="0.3">
      <c r="A21" s="6" t="s">
        <v>618</v>
      </c>
      <c r="B21" s="6" t="s">
        <v>632</v>
      </c>
      <c r="C21" s="6"/>
      <c r="D21" s="6" t="s">
        <v>643</v>
      </c>
      <c r="E21" s="6" t="s">
        <v>644</v>
      </c>
      <c r="F21" s="6" t="s">
        <v>634</v>
      </c>
      <c r="G21" s="6" t="s">
        <v>633</v>
      </c>
      <c r="H21" s="6" t="s">
        <v>636</v>
      </c>
      <c r="I21" s="6" t="s">
        <v>637</v>
      </c>
    </row>
    <row r="22" spans="1:16" hidden="1" x14ac:dyDescent="0.3">
      <c r="A22" s="7" t="s">
        <v>7</v>
      </c>
      <c r="B22">
        <v>1502</v>
      </c>
      <c r="C22">
        <f>B22/D22</f>
        <v>8.4357331365370026E-4</v>
      </c>
      <c r="D22" s="18">
        <v>1780521</v>
      </c>
      <c r="E22" s="18">
        <f>B22/(D22/1000)</f>
        <v>0.84357331365370025</v>
      </c>
      <c r="F22">
        <v>24</v>
      </c>
      <c r="G22">
        <v>49.7</v>
      </c>
      <c r="H22">
        <v>1.69</v>
      </c>
      <c r="I22">
        <v>2023</v>
      </c>
      <c r="J22" s="19" t="s">
        <v>642</v>
      </c>
    </row>
    <row r="23" spans="1:16" hidden="1" x14ac:dyDescent="0.3">
      <c r="A23" s="7" t="s">
        <v>8</v>
      </c>
      <c r="B23">
        <v>517</v>
      </c>
      <c r="D23" s="18">
        <v>2191132</v>
      </c>
      <c r="E23" s="18">
        <f t="shared" ref="E23:E29" si="0">B23/(D23/1000)</f>
        <v>0.23595109742361481</v>
      </c>
      <c r="F23">
        <v>49</v>
      </c>
      <c r="G23">
        <v>33.6</v>
      </c>
      <c r="H23">
        <v>1.19</v>
      </c>
      <c r="I23">
        <v>2023</v>
      </c>
    </row>
    <row r="24" spans="1:16" hidden="1" x14ac:dyDescent="0.3">
      <c r="A24" s="7" t="s">
        <v>9</v>
      </c>
      <c r="B24">
        <v>781</v>
      </c>
      <c r="D24" s="18">
        <v>563116</v>
      </c>
      <c r="E24" s="18">
        <f t="shared" si="0"/>
        <v>1.3869256068021509</v>
      </c>
      <c r="F24">
        <v>22</v>
      </c>
      <c r="G24">
        <v>50.4</v>
      </c>
      <c r="H24">
        <v>1.59</v>
      </c>
      <c r="I24">
        <v>2023</v>
      </c>
    </row>
    <row r="25" spans="1:16" hidden="1" x14ac:dyDescent="0.3">
      <c r="A25" s="7" t="s">
        <v>11</v>
      </c>
      <c r="B25">
        <v>131</v>
      </c>
      <c r="D25" s="18">
        <v>399949</v>
      </c>
      <c r="E25" s="18">
        <f t="shared" si="0"/>
        <v>0.32754176157460074</v>
      </c>
      <c r="F25">
        <v>36</v>
      </c>
      <c r="G25">
        <v>40.9</v>
      </c>
      <c r="H25">
        <v>1.01</v>
      </c>
      <c r="I25">
        <v>2022</v>
      </c>
    </row>
    <row r="26" spans="1:16" hidden="1" x14ac:dyDescent="0.3">
      <c r="A26" s="7" t="s">
        <v>10</v>
      </c>
      <c r="B26">
        <v>293</v>
      </c>
      <c r="D26" s="18">
        <v>256372</v>
      </c>
      <c r="E26" s="18">
        <f t="shared" si="0"/>
        <v>1.1428705162810291</v>
      </c>
      <c r="F26">
        <v>27</v>
      </c>
      <c r="G26">
        <v>46.6</v>
      </c>
      <c r="H26">
        <v>1.55</v>
      </c>
      <c r="I26">
        <v>2023</v>
      </c>
      <c r="P26" s="20"/>
    </row>
    <row r="27" spans="1:16" hidden="1" x14ac:dyDescent="0.3">
      <c r="A27" s="7" t="s">
        <v>2</v>
      </c>
      <c r="B27">
        <v>194</v>
      </c>
      <c r="D27" s="18">
        <v>381441</v>
      </c>
      <c r="E27" s="18">
        <f t="shared" si="0"/>
        <v>0.50859765992643691</v>
      </c>
      <c r="F27">
        <v>59</v>
      </c>
      <c r="G27">
        <v>30.4</v>
      </c>
      <c r="H27" s="9">
        <v>0.62</v>
      </c>
      <c r="I27">
        <v>2023</v>
      </c>
      <c r="P27" s="20"/>
    </row>
    <row r="28" spans="1:16" hidden="1" x14ac:dyDescent="0.3">
      <c r="A28" s="7" t="s">
        <v>12</v>
      </c>
      <c r="B28">
        <v>5382</v>
      </c>
      <c r="D28" s="18">
        <v>928435</v>
      </c>
      <c r="E28" s="18">
        <f t="shared" si="0"/>
        <v>5.7968516912869505</v>
      </c>
      <c r="F28">
        <v>1</v>
      </c>
      <c r="G28">
        <v>67.599999999999994</v>
      </c>
      <c r="H28">
        <v>3.22</v>
      </c>
      <c r="I28">
        <v>2023</v>
      </c>
      <c r="P28" s="20"/>
    </row>
    <row r="29" spans="1:16" hidden="1" x14ac:dyDescent="0.3">
      <c r="A29" s="7" t="s">
        <v>589</v>
      </c>
      <c r="B29">
        <v>55678</v>
      </c>
      <c r="D29" s="18">
        <v>27720700</v>
      </c>
      <c r="E29" s="18">
        <f t="shared" si="0"/>
        <v>2.0085351380015655</v>
      </c>
      <c r="F29">
        <v>3</v>
      </c>
      <c r="G29">
        <v>63.5</v>
      </c>
      <c r="H29">
        <v>3.44</v>
      </c>
      <c r="I29">
        <v>2023</v>
      </c>
      <c r="P29" s="20"/>
    </row>
    <row r="30" spans="1:16" hidden="1" x14ac:dyDescent="0.3">
      <c r="A30" s="7" t="s">
        <v>635</v>
      </c>
      <c r="B30" t="s">
        <v>626</v>
      </c>
      <c r="D30" s="18">
        <v>15854782</v>
      </c>
      <c r="E30" s="18"/>
      <c r="F30" t="s">
        <v>626</v>
      </c>
      <c r="G30" t="s">
        <v>626</v>
      </c>
      <c r="H30">
        <v>2.29</v>
      </c>
      <c r="I30">
        <v>2023</v>
      </c>
    </row>
    <row r="31" spans="1:16" hidden="1" x14ac:dyDescent="0.3">
      <c r="C31" s="18"/>
      <c r="D31" s="18"/>
      <c r="E31" s="18"/>
      <c r="I31" s="19" t="s">
        <v>639</v>
      </c>
    </row>
    <row r="32" spans="1:16" hidden="1" x14ac:dyDescent="0.3">
      <c r="H32" t="s">
        <v>641</v>
      </c>
      <c r="I32" s="19" t="s">
        <v>640</v>
      </c>
    </row>
    <row r="34" spans="1:25" s="1" customFormat="1" x14ac:dyDescent="0.3">
      <c r="A34" s="1" t="s">
        <v>16</v>
      </c>
      <c r="B34" s="1" t="s">
        <v>1</v>
      </c>
      <c r="C34" s="21">
        <v>2019</v>
      </c>
      <c r="D34" s="21"/>
      <c r="E34" s="21">
        <v>2020</v>
      </c>
      <c r="F34" s="21"/>
      <c r="G34" s="21">
        <v>2021</v>
      </c>
      <c r="H34" s="21"/>
      <c r="I34" s="24">
        <v>2022</v>
      </c>
      <c r="J34" s="24"/>
      <c r="K34" s="21">
        <v>2023</v>
      </c>
      <c r="L34" s="21"/>
    </row>
    <row r="35" spans="1:25" s="1" customFormat="1" x14ac:dyDescent="0.3">
      <c r="C35" s="1" t="s">
        <v>4</v>
      </c>
      <c r="D35" s="26" t="s">
        <v>5</v>
      </c>
      <c r="E35" s="1" t="s">
        <v>4</v>
      </c>
      <c r="F35" s="26" t="s">
        <v>5</v>
      </c>
      <c r="G35" s="1" t="s">
        <v>4</v>
      </c>
      <c r="H35" s="26" t="s">
        <v>5</v>
      </c>
      <c r="I35" s="1" t="s">
        <v>4</v>
      </c>
      <c r="J35" s="26" t="s">
        <v>5</v>
      </c>
      <c r="K35" s="1" t="s">
        <v>4</v>
      </c>
      <c r="L35" s="26" t="s">
        <v>5</v>
      </c>
    </row>
    <row r="36" spans="1:25" x14ac:dyDescent="0.3">
      <c r="A36" t="s">
        <v>622</v>
      </c>
      <c r="B36" t="s">
        <v>623</v>
      </c>
      <c r="C36" s="13">
        <v>2200000000</v>
      </c>
      <c r="D36" s="27">
        <f>C36/B8</f>
        <v>2200000000</v>
      </c>
      <c r="E36" s="13">
        <v>2700000000</v>
      </c>
      <c r="F36" s="27">
        <f>E36/C8</f>
        <v>2700000000</v>
      </c>
      <c r="G36" s="13">
        <v>2690000000</v>
      </c>
      <c r="H36" s="27">
        <f>G36/D8</f>
        <v>2551697970.024663</v>
      </c>
      <c r="I36" s="13">
        <v>3420000000</v>
      </c>
      <c r="J36" s="27">
        <f>I36/E8</f>
        <v>3257453090.7705493</v>
      </c>
      <c r="K36" s="14"/>
      <c r="L36" s="27">
        <f>K36/F8</f>
        <v>0</v>
      </c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</row>
    <row r="37" spans="1:25" x14ac:dyDescent="0.3">
      <c r="A37" t="s">
        <v>7</v>
      </c>
      <c r="B37" t="s">
        <v>624</v>
      </c>
      <c r="C37" s="13">
        <v>7600000000</v>
      </c>
      <c r="D37" s="27">
        <f t="shared" ref="D37:D44" si="1">C37/B9</f>
        <v>5208144166.9127979</v>
      </c>
      <c r="E37" s="13">
        <v>12600000000</v>
      </c>
      <c r="F37" s="27">
        <f>E37/C9</f>
        <v>8804028611.6955242</v>
      </c>
      <c r="G37" s="13">
        <v>11900000000</v>
      </c>
      <c r="H37" s="27">
        <f>G37/D9</f>
        <v>8526040965.1191788</v>
      </c>
      <c r="I37" s="13">
        <v>14600000000</v>
      </c>
      <c r="J37" s="27">
        <f>I37/E9</f>
        <v>10745352083.236736</v>
      </c>
      <c r="K37" s="13">
        <v>15400000000</v>
      </c>
      <c r="L37" s="27">
        <f>K37/F9</f>
        <v>11514294173.767147</v>
      </c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</row>
    <row r="38" spans="1:25" x14ac:dyDescent="0.3">
      <c r="A38" t="s">
        <v>8</v>
      </c>
      <c r="B38" t="s">
        <v>630</v>
      </c>
      <c r="C38" s="13">
        <v>68100000000</v>
      </c>
      <c r="D38" s="27">
        <f t="shared" si="1"/>
        <v>30724876998.978088</v>
      </c>
      <c r="E38" s="13">
        <v>69300000000</v>
      </c>
      <c r="F38" s="27">
        <f>E38/C10</f>
        <v>30597226404.214184</v>
      </c>
      <c r="G38" s="13">
        <v>73600000000</v>
      </c>
      <c r="H38" s="27">
        <f>G38/D10</f>
        <v>30933805858.42572</v>
      </c>
      <c r="I38" s="13">
        <v>84500000000</v>
      </c>
      <c r="J38" s="27">
        <f>I38/E10</f>
        <v>35038164647.030922</v>
      </c>
      <c r="K38" s="13">
        <v>94200000000</v>
      </c>
      <c r="L38" s="27">
        <f>K38/F10</f>
        <v>38518265304.1614</v>
      </c>
      <c r="M38" s="13" t="s">
        <v>655</v>
      </c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</row>
    <row r="39" spans="1:25" x14ac:dyDescent="0.3">
      <c r="A39" t="s">
        <v>9</v>
      </c>
      <c r="B39" t="s">
        <v>623</v>
      </c>
      <c r="C39" s="14">
        <v>636000000</v>
      </c>
      <c r="D39" s="27">
        <f t="shared" si="1"/>
        <v>800863320.58583903</v>
      </c>
      <c r="E39" s="16">
        <v>636000000</v>
      </c>
      <c r="F39" s="27">
        <f>E39/C11</f>
        <v>820173164.8625437</v>
      </c>
      <c r="G39" s="16">
        <v>672000000</v>
      </c>
      <c r="H39" s="27">
        <f>G39/D11</f>
        <v>893741812.35411859</v>
      </c>
      <c r="I39" s="16">
        <v>746000000</v>
      </c>
      <c r="J39" s="27">
        <f>I39/E11</f>
        <v>1034068825.1813779</v>
      </c>
      <c r="K39" s="13">
        <v>834000000</v>
      </c>
      <c r="L39" s="27">
        <f>K39/F11</f>
        <v>1126520092.9851837</v>
      </c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</row>
    <row r="40" spans="1:25" x14ac:dyDescent="0.3">
      <c r="A40" t="s">
        <v>11</v>
      </c>
      <c r="B40" t="s">
        <v>629</v>
      </c>
      <c r="C40" s="13">
        <v>71100000</v>
      </c>
      <c r="D40" s="27">
        <f t="shared" si="1"/>
        <v>45476524.902714774</v>
      </c>
      <c r="E40" s="16">
        <v>72200000</v>
      </c>
      <c r="F40" s="27">
        <f>E40/C12</f>
        <v>47392549.794034824</v>
      </c>
      <c r="G40" s="13"/>
      <c r="H40" s="27">
        <f>G40/D12</f>
        <v>0</v>
      </c>
      <c r="I40" s="13"/>
      <c r="J40" s="27">
        <f>I40/E12</f>
        <v>0</v>
      </c>
      <c r="K40" s="13"/>
      <c r="L40" s="27">
        <f>K40/F12</f>
        <v>0</v>
      </c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</row>
    <row r="41" spans="1:25" x14ac:dyDescent="0.3">
      <c r="A41" t="s">
        <v>10</v>
      </c>
      <c r="B41" t="s">
        <v>625</v>
      </c>
      <c r="C41" s="14">
        <v>590000000</v>
      </c>
      <c r="D41" s="27">
        <f t="shared" si="1"/>
        <v>410674473.65801674</v>
      </c>
      <c r="E41" s="13">
        <v>1100000000</v>
      </c>
      <c r="F41" s="27">
        <f>E41/C13</f>
        <v>773043549.75975919</v>
      </c>
      <c r="G41" s="13">
        <v>1300000000</v>
      </c>
      <c r="H41" s="27">
        <f>G41/D13</f>
        <v>888181987.12272763</v>
      </c>
      <c r="I41" s="13">
        <v>1300000000</v>
      </c>
      <c r="J41" s="27">
        <f>I41/E13</f>
        <v>907086438.35998774</v>
      </c>
      <c r="K41" s="13">
        <v>1400000000</v>
      </c>
      <c r="L41" s="27">
        <f>K41/F13</f>
        <v>958199242.47505605</v>
      </c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</row>
    <row r="42" spans="1:25" x14ac:dyDescent="0.3">
      <c r="A42" t="s">
        <v>2</v>
      </c>
      <c r="B42" t="s">
        <v>3</v>
      </c>
      <c r="C42" s="13">
        <v>18323196710</v>
      </c>
      <c r="D42" s="27">
        <f t="shared" si="1"/>
        <v>2593435634.4850178</v>
      </c>
      <c r="E42" s="13">
        <v>17787870417</v>
      </c>
      <c r="F42" s="27">
        <f>E42/C14</f>
        <v>2453863468.6133018</v>
      </c>
      <c r="G42" s="13">
        <v>18192833599</v>
      </c>
      <c r="H42" s="27">
        <f>G42/D14</f>
        <v>2466444239.5620971</v>
      </c>
      <c r="I42" s="13">
        <v>19712995565</v>
      </c>
      <c r="J42" s="27">
        <f>I42/E14</f>
        <v>2720062715.8142114</v>
      </c>
      <c r="K42" s="13">
        <v>21019676109</v>
      </c>
      <c r="L42" s="27">
        <f>K42/F14</f>
        <v>2872055207.2897019</v>
      </c>
    </row>
    <row r="43" spans="1:25" x14ac:dyDescent="0.3">
      <c r="A43" t="s">
        <v>12</v>
      </c>
      <c r="C43" s="13"/>
      <c r="D43" s="27">
        <f t="shared" si="1"/>
        <v>0</v>
      </c>
      <c r="E43" s="13"/>
      <c r="F43" s="27">
        <f>E43/C15</f>
        <v>0</v>
      </c>
      <c r="G43" s="13"/>
      <c r="H43" s="27">
        <f>G43/D15</f>
        <v>0</v>
      </c>
      <c r="I43" s="13"/>
      <c r="J43" s="27">
        <f>I43/E15</f>
        <v>0</v>
      </c>
      <c r="K43" s="13"/>
      <c r="L43" s="27">
        <f>K43/F15</f>
        <v>0</v>
      </c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</row>
    <row r="44" spans="1:25" x14ac:dyDescent="0.3">
      <c r="A44" t="s">
        <v>13</v>
      </c>
      <c r="B44" t="s">
        <v>628</v>
      </c>
      <c r="C44" s="13">
        <v>77200000000</v>
      </c>
      <c r="D44" s="27">
        <f t="shared" si="1"/>
        <v>77200000000</v>
      </c>
      <c r="E44" s="13">
        <v>83100000000</v>
      </c>
      <c r="F44" s="27">
        <f>E44/C16</f>
        <v>83100000000</v>
      </c>
      <c r="G44" s="13">
        <v>81900000000</v>
      </c>
      <c r="H44" s="27">
        <f>G44/D16</f>
        <v>81900000000</v>
      </c>
      <c r="I44" s="13">
        <v>91800000000</v>
      </c>
      <c r="J44" s="27">
        <f>I44/E16</f>
        <v>91800000000</v>
      </c>
      <c r="K44" s="13">
        <v>104900000000</v>
      </c>
      <c r="L44" s="27">
        <f>K44/F16</f>
        <v>104900000000</v>
      </c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</row>
    <row r="45" spans="1:25" x14ac:dyDescent="0.3"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</row>
    <row r="46" spans="1:25" x14ac:dyDescent="0.3">
      <c r="B46" s="15" t="s">
        <v>627</v>
      </c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</row>
    <row r="47" spans="1:25" x14ac:dyDescent="0.3">
      <c r="A47" s="1" t="s">
        <v>14</v>
      </c>
      <c r="B47" s="1"/>
      <c r="C47" s="21">
        <v>2019</v>
      </c>
      <c r="D47" s="21"/>
      <c r="E47" s="3"/>
      <c r="F47" s="21">
        <v>2020</v>
      </c>
      <c r="G47" s="21"/>
      <c r="H47" s="21">
        <v>2021</v>
      </c>
      <c r="I47" s="21"/>
      <c r="J47" s="24">
        <v>2022</v>
      </c>
      <c r="K47" s="24"/>
      <c r="L47" s="21">
        <v>2023</v>
      </c>
      <c r="M47" s="21"/>
    </row>
    <row r="48" spans="1:25" x14ac:dyDescent="0.3">
      <c r="A48" s="1"/>
      <c r="B48" s="1"/>
      <c r="C48" s="3" t="s">
        <v>17</v>
      </c>
      <c r="D48" s="3" t="s">
        <v>19</v>
      </c>
      <c r="E48" s="3"/>
      <c r="F48" s="3" t="s">
        <v>17</v>
      </c>
      <c r="G48" s="3" t="s">
        <v>19</v>
      </c>
      <c r="H48" s="3" t="s">
        <v>17</v>
      </c>
      <c r="I48" s="3" t="s">
        <v>19</v>
      </c>
      <c r="J48" s="3" t="s">
        <v>17</v>
      </c>
      <c r="K48" s="3" t="s">
        <v>19</v>
      </c>
      <c r="L48" s="3" t="s">
        <v>17</v>
      </c>
      <c r="M48" s="3" t="s">
        <v>19</v>
      </c>
    </row>
    <row r="49" spans="1:13" x14ac:dyDescent="0.3">
      <c r="A49" t="s">
        <v>6</v>
      </c>
      <c r="C49">
        <v>12520</v>
      </c>
      <c r="D49" s="28">
        <f>C49/D36*10000000</f>
        <v>56.909090909090907</v>
      </c>
      <c r="F49">
        <v>12822</v>
      </c>
      <c r="G49" s="28">
        <f>F49/F36*10000000</f>
        <v>47.488888888888887</v>
      </c>
      <c r="H49">
        <v>11696</v>
      </c>
      <c r="I49" s="28">
        <f>H49/H36*10000000</f>
        <v>45.83614572490707</v>
      </c>
      <c r="J49">
        <v>10091</v>
      </c>
      <c r="K49" s="28">
        <f>J49/J36*10000000</f>
        <v>30.978189766081876</v>
      </c>
      <c r="L49" s="15"/>
      <c r="M49" s="29" t="e">
        <f>L49/L36*10000000</f>
        <v>#DIV/0!</v>
      </c>
    </row>
    <row r="50" spans="1:13" x14ac:dyDescent="0.3">
      <c r="A50" t="s">
        <v>7</v>
      </c>
      <c r="C50">
        <v>1372</v>
      </c>
      <c r="D50" s="28">
        <f t="shared" ref="D50:D57" si="2">C50/D37*10000000</f>
        <v>2.6343356789473682</v>
      </c>
      <c r="F50">
        <v>1423</v>
      </c>
      <c r="G50" s="28">
        <f>F50/F37*10000000</f>
        <v>1.616305515079365</v>
      </c>
      <c r="H50">
        <v>1350</v>
      </c>
      <c r="I50" s="28">
        <f>H50/H37*10000000</f>
        <v>1.5833843697478991</v>
      </c>
      <c r="J50">
        <v>1318</v>
      </c>
      <c r="K50" s="28">
        <f>J50/J37*10000000</f>
        <v>1.2265768397260273</v>
      </c>
      <c r="L50">
        <v>1566</v>
      </c>
      <c r="M50" s="29">
        <f>L50/L37*10000000</f>
        <v>1.3600486285714288</v>
      </c>
    </row>
    <row r="51" spans="1:13" x14ac:dyDescent="0.3">
      <c r="A51" t="s">
        <v>8</v>
      </c>
      <c r="C51">
        <v>2355</v>
      </c>
      <c r="D51" s="28">
        <f t="shared" si="2"/>
        <v>0.76647987885462576</v>
      </c>
      <c r="F51">
        <v>2457</v>
      </c>
      <c r="G51" s="28">
        <f>F51/F38*10000000</f>
        <v>0.80301396196538755</v>
      </c>
      <c r="H51">
        <v>2666</v>
      </c>
      <c r="I51" s="28">
        <f>H51/H38*10000000</f>
        <v>0.86184028315217387</v>
      </c>
      <c r="J51">
        <v>2594</v>
      </c>
      <c r="K51" s="28">
        <f>J51/J38*10000000</f>
        <v>0.74033558153846157</v>
      </c>
      <c r="L51">
        <v>3081</v>
      </c>
      <c r="M51" s="29">
        <f>L51/L38*10000000</f>
        <v>0.79988025828025489</v>
      </c>
    </row>
    <row r="52" spans="1:13" x14ac:dyDescent="0.3">
      <c r="A52" t="s">
        <v>9</v>
      </c>
      <c r="C52">
        <f>67+392</f>
        <v>459</v>
      </c>
      <c r="D52" s="28">
        <f t="shared" si="2"/>
        <v>5.7313150471698124</v>
      </c>
      <c r="F52">
        <f>114+335</f>
        <v>449</v>
      </c>
      <c r="G52" s="28">
        <f>F52/F39*10000000</f>
        <v>5.4744536792452827</v>
      </c>
      <c r="H52">
        <f>410+76</f>
        <v>486</v>
      </c>
      <c r="I52" s="28">
        <f>H52/H39*10000000</f>
        <v>5.4378120535714283</v>
      </c>
      <c r="J52">
        <f>352+48</f>
        <v>400</v>
      </c>
      <c r="K52" s="28">
        <f>J52/J39*10000000</f>
        <v>3.8682144772117959</v>
      </c>
      <c r="L52">
        <f>361+61</f>
        <v>422</v>
      </c>
      <c r="M52" s="29">
        <f>L52/L39*10000000</f>
        <v>3.7460494724220625</v>
      </c>
    </row>
    <row r="53" spans="1:13" x14ac:dyDescent="0.3">
      <c r="A53" t="s">
        <v>11</v>
      </c>
      <c r="B53">
        <v>2034</v>
      </c>
      <c r="C53" s="13">
        <v>216</v>
      </c>
      <c r="D53" s="28">
        <f t="shared" si="2"/>
        <v>47.497032911392409</v>
      </c>
      <c r="E53" s="13">
        <v>2390</v>
      </c>
      <c r="F53" s="13">
        <v>228</v>
      </c>
      <c r="G53" s="28">
        <f>F53/F40*10000000</f>
        <v>48.108827440362319</v>
      </c>
      <c r="I53" s="28" t="e">
        <f>H53/H40*10000000</f>
        <v>#DIV/0!</v>
      </c>
      <c r="K53" s="28" t="e">
        <f>J53/J40*10000000</f>
        <v>#DIV/0!</v>
      </c>
      <c r="M53" s="29" t="e">
        <f>L53/L40*10000000</f>
        <v>#DIV/0!</v>
      </c>
    </row>
    <row r="54" spans="1:13" x14ac:dyDescent="0.3">
      <c r="A54" t="s">
        <v>10</v>
      </c>
      <c r="C54">
        <v>274</v>
      </c>
      <c r="D54" s="28">
        <f t="shared" si="2"/>
        <v>6.6719510847457624</v>
      </c>
      <c r="F54">
        <v>539</v>
      </c>
      <c r="G54" s="28">
        <f>F54/F41*10000000</f>
        <v>6.9724402999999988</v>
      </c>
      <c r="H54">
        <v>305</v>
      </c>
      <c r="I54" s="28">
        <f>H54/H41*10000000</f>
        <v>3.4339809230769234</v>
      </c>
      <c r="J54">
        <v>303</v>
      </c>
      <c r="K54" s="28">
        <f>J54/J41*10000000</f>
        <v>3.3403652307692306</v>
      </c>
      <c r="L54">
        <v>289</v>
      </c>
      <c r="M54" s="29">
        <f>L54/L41*10000000</f>
        <v>3.0160741857142854</v>
      </c>
    </row>
    <row r="55" spans="1:13" x14ac:dyDescent="0.3">
      <c r="A55" t="s">
        <v>2</v>
      </c>
      <c r="C55">
        <v>245</v>
      </c>
      <c r="D55" s="28">
        <f t="shared" si="2"/>
        <v>0.94469281111983339</v>
      </c>
      <c r="F55">
        <v>212</v>
      </c>
      <c r="G55" s="28">
        <f>F55/F42*10000000</f>
        <v>0.86394374712217759</v>
      </c>
      <c r="H55">
        <v>215</v>
      </c>
      <c r="I55" s="28">
        <f>H55/H42*10000000</f>
        <v>0.87170022557725446</v>
      </c>
      <c r="J55">
        <v>219</v>
      </c>
      <c r="K55" s="28">
        <f>J55/J42*10000000</f>
        <v>0.80512849474665704</v>
      </c>
      <c r="L55">
        <v>226</v>
      </c>
      <c r="M55" s="29">
        <f>L55/L42*10000000</f>
        <v>0.78689295187076658</v>
      </c>
    </row>
    <row r="56" spans="1:13" x14ac:dyDescent="0.3">
      <c r="A56" t="s">
        <v>12</v>
      </c>
      <c r="C56">
        <v>604</v>
      </c>
      <c r="D56" s="28" t="e">
        <f t="shared" si="2"/>
        <v>#DIV/0!</v>
      </c>
      <c r="F56">
        <v>627</v>
      </c>
      <c r="G56" s="28" t="e">
        <f>F56/F43*10000000</f>
        <v>#DIV/0!</v>
      </c>
      <c r="H56">
        <v>618</v>
      </c>
      <c r="I56" s="28" t="e">
        <f>H56/H43*10000000</f>
        <v>#DIV/0!</v>
      </c>
      <c r="J56">
        <v>587</v>
      </c>
      <c r="K56" s="28" t="e">
        <f>J56/J43*10000000</f>
        <v>#DIV/0!</v>
      </c>
      <c r="L56">
        <v>598</v>
      </c>
      <c r="M56" s="29" t="e">
        <f>L56/L43*10000000</f>
        <v>#DIV/0!</v>
      </c>
    </row>
    <row r="57" spans="1:13" x14ac:dyDescent="0.3">
      <c r="A57" t="s">
        <v>13</v>
      </c>
      <c r="C57">
        <v>25392</v>
      </c>
      <c r="D57" s="28">
        <f t="shared" si="2"/>
        <v>3.2891191709844558</v>
      </c>
      <c r="F57">
        <v>27112</v>
      </c>
      <c r="G57" s="28">
        <f>F57/F44*10000000</f>
        <v>3.2625752105896511</v>
      </c>
      <c r="H57">
        <v>23713</v>
      </c>
      <c r="I57" s="28">
        <f>H57/H44*10000000</f>
        <v>2.8953601953601953</v>
      </c>
      <c r="J57">
        <v>24140</v>
      </c>
      <c r="K57" s="28">
        <f>J57/J44*10000000</f>
        <v>2.6296296296296298</v>
      </c>
      <c r="L57">
        <v>25124</v>
      </c>
      <c r="M57" s="29">
        <f>L57/L44*10000000</f>
        <v>2.3950428979980938</v>
      </c>
    </row>
    <row r="59" spans="1:13" x14ac:dyDescent="0.3">
      <c r="B59" s="15" t="s">
        <v>647</v>
      </c>
      <c r="C59" s="15"/>
      <c r="D59" s="15"/>
    </row>
    <row r="61" spans="1:13" x14ac:dyDescent="0.3">
      <c r="A61" s="1" t="s">
        <v>621</v>
      </c>
      <c r="B61" s="1"/>
      <c r="C61" s="21">
        <v>2019</v>
      </c>
      <c r="D61" s="21"/>
      <c r="E61" s="3"/>
      <c r="F61" s="21">
        <v>2020</v>
      </c>
      <c r="G61" s="21"/>
      <c r="H61" s="21">
        <v>2021</v>
      </c>
      <c r="I61" s="21"/>
      <c r="J61" s="24">
        <v>2022</v>
      </c>
      <c r="K61" s="24"/>
      <c r="L61" s="21">
        <v>2023</v>
      </c>
      <c r="M61" s="21"/>
    </row>
    <row r="62" spans="1:13" x14ac:dyDescent="0.3">
      <c r="A62" s="1"/>
      <c r="B62" s="1"/>
      <c r="C62" s="3" t="s">
        <v>17</v>
      </c>
      <c r="D62" s="31" t="s">
        <v>19</v>
      </c>
      <c r="E62" s="3"/>
      <c r="F62" s="3" t="s">
        <v>17</v>
      </c>
      <c r="G62" s="31" t="s">
        <v>19</v>
      </c>
      <c r="H62" s="3" t="s">
        <v>17</v>
      </c>
      <c r="I62" s="31" t="s">
        <v>19</v>
      </c>
      <c r="J62" s="3" t="s">
        <v>17</v>
      </c>
      <c r="K62" s="31" t="s">
        <v>19</v>
      </c>
      <c r="L62" s="3" t="s">
        <v>17</v>
      </c>
      <c r="M62" s="31" t="s">
        <v>19</v>
      </c>
    </row>
    <row r="63" spans="1:13" x14ac:dyDescent="0.3">
      <c r="A63" t="s">
        <v>6</v>
      </c>
      <c r="C63">
        <v>3810</v>
      </c>
      <c r="D63" s="32">
        <f>C63/D36*10000000</f>
        <v>17.318181818181817</v>
      </c>
      <c r="F63">
        <v>4479</v>
      </c>
      <c r="G63" s="32">
        <f>F63/F36*10000000</f>
        <v>16.588888888888889</v>
      </c>
      <c r="H63">
        <v>6093</v>
      </c>
      <c r="I63" s="32">
        <f>H63/H36*10000000</f>
        <v>23.878217843866171</v>
      </c>
      <c r="J63">
        <v>2785</v>
      </c>
      <c r="K63" s="32">
        <f>J63/J36*10000000</f>
        <v>8.5496242690058484</v>
      </c>
      <c r="L63" s="15"/>
      <c r="M63" s="30" t="e">
        <f>L63/L36*10000000</f>
        <v>#DIV/0!</v>
      </c>
    </row>
    <row r="64" spans="1:13" x14ac:dyDescent="0.3">
      <c r="A64" t="s">
        <v>7</v>
      </c>
      <c r="C64">
        <v>468</v>
      </c>
      <c r="D64" s="32">
        <f t="shared" ref="D64:D71" si="3">C64/D37*10000000</f>
        <v>0.89859263684210511</v>
      </c>
      <c r="F64">
        <v>447</v>
      </c>
      <c r="G64" s="32">
        <f>F64/F37*10000000</f>
        <v>0.50772211190476191</v>
      </c>
      <c r="H64">
        <v>436</v>
      </c>
      <c r="I64" s="32">
        <f>H64/H37*10000000</f>
        <v>0.51137450756302516</v>
      </c>
      <c r="J64">
        <v>441</v>
      </c>
      <c r="K64" s="32">
        <f>J64/J37*10000000</f>
        <v>0.4104100047945205</v>
      </c>
      <c r="L64">
        <v>504</v>
      </c>
      <c r="M64" s="30">
        <f>L64/L37*10000000</f>
        <v>0.43771680000000007</v>
      </c>
    </row>
    <row r="65" spans="1:13" x14ac:dyDescent="0.3">
      <c r="A65" t="s">
        <v>8</v>
      </c>
      <c r="C65">
        <v>1349</v>
      </c>
      <c r="D65" s="32">
        <f t="shared" si="3"/>
        <v>0.43905790088105734</v>
      </c>
      <c r="F65">
        <v>1290</v>
      </c>
      <c r="G65" s="32">
        <f>F65/F38*10000000</f>
        <v>0.42160684205752946</v>
      </c>
      <c r="H65">
        <v>1187</v>
      </c>
      <c r="I65" s="32">
        <f>H65/H38*10000000</f>
        <v>0.3837225866847826</v>
      </c>
      <c r="J65">
        <v>955</v>
      </c>
      <c r="K65" s="32">
        <f>J65/J38*10000000</f>
        <v>0.27255993846153842</v>
      </c>
      <c r="L65">
        <v>1098</v>
      </c>
      <c r="M65" s="30">
        <f>L65/L38*10000000</f>
        <v>0.28505956624203826</v>
      </c>
    </row>
    <row r="66" spans="1:13" x14ac:dyDescent="0.3">
      <c r="A66" t="s">
        <v>9</v>
      </c>
      <c r="C66">
        <v>137</v>
      </c>
      <c r="D66" s="32">
        <f t="shared" si="3"/>
        <v>1.7106539465408805</v>
      </c>
      <c r="F66">
        <v>147</v>
      </c>
      <c r="G66" s="32">
        <f>F66/F39*10000000</f>
        <v>1.7923044339622638</v>
      </c>
      <c r="H66">
        <v>106</v>
      </c>
      <c r="I66" s="32">
        <f>H66/H39*10000000</f>
        <v>1.1860248511904763</v>
      </c>
      <c r="J66">
        <v>104</v>
      </c>
      <c r="K66" s="32">
        <f>J66/J39*10000000</f>
        <v>1.005735764075067</v>
      </c>
      <c r="L66">
        <v>76</v>
      </c>
      <c r="M66" s="30">
        <f>L66/L39*10000000</f>
        <v>0.67464398081534771</v>
      </c>
    </row>
    <row r="67" spans="1:13" x14ac:dyDescent="0.3">
      <c r="A67" t="s">
        <v>11</v>
      </c>
      <c r="C67">
        <v>182</v>
      </c>
      <c r="D67" s="32">
        <f t="shared" si="3"/>
        <v>40.020648101265827</v>
      </c>
      <c r="F67">
        <v>166</v>
      </c>
      <c r="G67" s="32">
        <f>F67/F40*10000000</f>
        <v>35.026602434649753</v>
      </c>
      <c r="I67" s="32" t="e">
        <f>H67/H40*10000000</f>
        <v>#DIV/0!</v>
      </c>
      <c r="K67" s="32" t="e">
        <f>J67/J40*10000000</f>
        <v>#DIV/0!</v>
      </c>
      <c r="M67" s="30" t="e">
        <f>L67/L40*10000000</f>
        <v>#DIV/0!</v>
      </c>
    </row>
    <row r="68" spans="1:13" x14ac:dyDescent="0.3">
      <c r="A68" t="s">
        <v>10</v>
      </c>
      <c r="C68">
        <v>144</v>
      </c>
      <c r="D68" s="32">
        <f t="shared" si="3"/>
        <v>3.506426847457627</v>
      </c>
      <c r="F68">
        <v>79</v>
      </c>
      <c r="G68" s="32">
        <f>F68/F41*10000000</f>
        <v>1.0219346636363635</v>
      </c>
      <c r="H68">
        <v>43</v>
      </c>
      <c r="I68" s="32">
        <f>H68/H41*10000000</f>
        <v>0.4841350153846154</v>
      </c>
      <c r="J68">
        <v>36</v>
      </c>
      <c r="K68" s="32">
        <f>J68/J41*10000000</f>
        <v>0.39687507692307694</v>
      </c>
      <c r="L68">
        <v>52</v>
      </c>
      <c r="M68" s="30">
        <f>L68/L41*10000000</f>
        <v>0.54268462857142852</v>
      </c>
    </row>
    <row r="69" spans="1:13" x14ac:dyDescent="0.3">
      <c r="A69" t="s">
        <v>2</v>
      </c>
      <c r="C69">
        <v>198</v>
      </c>
      <c r="D69" s="32">
        <f t="shared" si="3"/>
        <v>0.76346602694582455</v>
      </c>
      <c r="F69">
        <v>184</v>
      </c>
      <c r="G69" s="32">
        <f>F69/F42*10000000</f>
        <v>0.74983796920038059</v>
      </c>
      <c r="H69">
        <v>177</v>
      </c>
      <c r="I69" s="32">
        <f>H69/H42*10000000</f>
        <v>0.71763227873104207</v>
      </c>
      <c r="J69">
        <v>153</v>
      </c>
      <c r="K69" s="32">
        <f>J69/J42*10000000</f>
        <v>0.56248703057643168</v>
      </c>
      <c r="L69">
        <v>126</v>
      </c>
      <c r="M69" s="30">
        <f>L69/L42*10000000</f>
        <v>0.43871022980405572</v>
      </c>
    </row>
    <row r="70" spans="1:13" x14ac:dyDescent="0.3">
      <c r="A70" t="s">
        <v>12</v>
      </c>
      <c r="C70">
        <v>317</v>
      </c>
      <c r="D70" s="32" t="e">
        <f t="shared" si="3"/>
        <v>#DIV/0!</v>
      </c>
      <c r="F70">
        <v>327</v>
      </c>
      <c r="G70" s="32" t="e">
        <f>F70/F43*10000000</f>
        <v>#DIV/0!</v>
      </c>
      <c r="H70">
        <v>333</v>
      </c>
      <c r="I70" s="32" t="e">
        <f>H70/H43*10000000</f>
        <v>#DIV/0!</v>
      </c>
      <c r="J70">
        <v>331</v>
      </c>
      <c r="K70" s="32" t="e">
        <f>J70/J43*10000000</f>
        <v>#DIV/0!</v>
      </c>
      <c r="L70">
        <v>285</v>
      </c>
      <c r="M70" s="30" t="e">
        <f>L70/L43*10000000</f>
        <v>#DIV/0!</v>
      </c>
    </row>
    <row r="71" spans="1:13" x14ac:dyDescent="0.3">
      <c r="A71" t="s">
        <v>13</v>
      </c>
      <c r="C71">
        <v>15972</v>
      </c>
      <c r="D71" s="32">
        <f t="shared" si="3"/>
        <v>2.0689119170984456</v>
      </c>
      <c r="F71">
        <v>17738</v>
      </c>
      <c r="G71" s="32">
        <f>F71/F44*10000000</f>
        <v>2.1345367027677495</v>
      </c>
      <c r="H71">
        <v>15845</v>
      </c>
      <c r="I71" s="32">
        <f>H71/H44*10000000</f>
        <v>1.9346764346764347</v>
      </c>
      <c r="J71">
        <v>16857</v>
      </c>
      <c r="K71" s="32">
        <f>J71/J44*10000000</f>
        <v>1.8362745098039217</v>
      </c>
      <c r="L71">
        <v>25124</v>
      </c>
      <c r="M71" s="30">
        <f>L71/L44*10000000</f>
        <v>2.3950428979980938</v>
      </c>
    </row>
    <row r="74" spans="1:13" x14ac:dyDescent="0.3">
      <c r="A74" s="1" t="s">
        <v>15</v>
      </c>
      <c r="B74" s="1"/>
      <c r="C74" s="21">
        <v>2019</v>
      </c>
      <c r="D74" s="21"/>
      <c r="E74" s="3"/>
      <c r="F74" s="21">
        <v>2020</v>
      </c>
      <c r="G74" s="21"/>
      <c r="H74" s="21">
        <v>2021</v>
      </c>
      <c r="I74" s="21"/>
      <c r="J74" s="24">
        <v>2022</v>
      </c>
      <c r="K74" s="24"/>
      <c r="L74" s="21">
        <v>2023</v>
      </c>
      <c r="M74" s="21"/>
    </row>
    <row r="75" spans="1:13" x14ac:dyDescent="0.3">
      <c r="A75" s="1"/>
      <c r="B75" s="1"/>
      <c r="C75" s="3" t="s">
        <v>17</v>
      </c>
      <c r="D75" s="3" t="s">
        <v>19</v>
      </c>
      <c r="E75" s="3"/>
      <c r="F75" s="3" t="s">
        <v>17</v>
      </c>
      <c r="G75" s="3" t="s">
        <v>19</v>
      </c>
      <c r="H75" s="3" t="s">
        <v>17</v>
      </c>
      <c r="I75" s="3" t="s">
        <v>19</v>
      </c>
      <c r="J75" s="3" t="s">
        <v>17</v>
      </c>
      <c r="K75" s="3" t="s">
        <v>19</v>
      </c>
      <c r="L75" s="3" t="s">
        <v>17</v>
      </c>
      <c r="M75" s="3" t="s">
        <v>19</v>
      </c>
    </row>
    <row r="76" spans="1:13" x14ac:dyDescent="0.3">
      <c r="A76" t="s">
        <v>6</v>
      </c>
      <c r="C76">
        <f>312+155+1338</f>
        <v>1805</v>
      </c>
      <c r="D76" s="28">
        <f>C76/D36*10000000</f>
        <v>8.204545454545455</v>
      </c>
      <c r="F76">
        <f>1562+127+358</f>
        <v>2047</v>
      </c>
      <c r="G76" s="28">
        <f>F76/F36*10000000</f>
        <v>7.5814814814814815</v>
      </c>
      <c r="H76">
        <v>1142</v>
      </c>
      <c r="I76" s="28">
        <f>H76/H36*10000000</f>
        <v>4.4754513011152417</v>
      </c>
      <c r="J76">
        <v>1210</v>
      </c>
      <c r="K76" s="28">
        <f>J76/J36*10000000</f>
        <v>3.714558479532164</v>
      </c>
      <c r="L76" s="15"/>
      <c r="M76" s="29" t="e">
        <f>L76/L36*10000000</f>
        <v>#DIV/0!</v>
      </c>
    </row>
    <row r="77" spans="1:13" x14ac:dyDescent="0.3">
      <c r="A77" t="s">
        <v>7</v>
      </c>
      <c r="C77">
        <v>598</v>
      </c>
      <c r="D77" s="28">
        <f t="shared" ref="D77:D84" si="4">C77/D37*10000000</f>
        <v>1.1482017026315787</v>
      </c>
      <c r="F77">
        <v>629</v>
      </c>
      <c r="G77" s="28">
        <f>F77/F37*10000000</f>
        <v>0.7144456563492062</v>
      </c>
      <c r="H77">
        <v>791</v>
      </c>
      <c r="I77" s="28">
        <f>H77/H37*10000000</f>
        <v>0.92774595294117645</v>
      </c>
      <c r="J77">
        <v>730</v>
      </c>
      <c r="K77" s="28">
        <f>J77/J37*10000000</f>
        <v>0.6793634999999999</v>
      </c>
      <c r="L77">
        <v>741</v>
      </c>
      <c r="M77" s="29">
        <f>L77/L37*10000000</f>
        <v>0.64354791428571445</v>
      </c>
    </row>
    <row r="78" spans="1:13" x14ac:dyDescent="0.3">
      <c r="A78" t="s">
        <v>8</v>
      </c>
      <c r="C78">
        <v>181</v>
      </c>
      <c r="D78" s="28">
        <f t="shared" si="4"/>
        <v>5.8909918502202653E-2</v>
      </c>
      <c r="F78">
        <v>294</v>
      </c>
      <c r="G78" s="28">
        <f>F78/F38*10000000</f>
        <v>9.6087140747995098E-2</v>
      </c>
      <c r="H78">
        <v>308</v>
      </c>
      <c r="I78" s="28">
        <f>H78/H38*10000000</f>
        <v>9.9567444565217406E-2</v>
      </c>
      <c r="J78">
        <v>269</v>
      </c>
      <c r="K78" s="28">
        <f>J78/J38*10000000</f>
        <v>7.6773427692307689E-2</v>
      </c>
      <c r="L78">
        <v>276</v>
      </c>
      <c r="M78" s="29">
        <f>L78/L38*10000000</f>
        <v>7.165431719745223E-2</v>
      </c>
    </row>
    <row r="79" spans="1:13" x14ac:dyDescent="0.3">
      <c r="A79" t="s">
        <v>9</v>
      </c>
      <c r="C79">
        <v>210</v>
      </c>
      <c r="D79" s="28">
        <f t="shared" si="4"/>
        <v>2.6221702830188685</v>
      </c>
      <c r="F79">
        <v>197</v>
      </c>
      <c r="G79" s="28">
        <f>F79/F39*10000000</f>
        <v>2.4019317924528298</v>
      </c>
      <c r="H79">
        <v>217</v>
      </c>
      <c r="I79" s="28">
        <f>H79/H39*10000000</f>
        <v>2.4279942708333335</v>
      </c>
      <c r="J79">
        <v>178</v>
      </c>
      <c r="K79" s="28">
        <f>J79/J39*10000000</f>
        <v>1.7213554423592492</v>
      </c>
      <c r="L79">
        <v>206</v>
      </c>
      <c r="M79" s="29">
        <f>L79/L39*10000000</f>
        <v>1.8286402637889687</v>
      </c>
    </row>
    <row r="80" spans="1:13" x14ac:dyDescent="0.3">
      <c r="A80" t="s">
        <v>11</v>
      </c>
      <c r="C80">
        <v>75</v>
      </c>
      <c r="D80" s="28">
        <f t="shared" si="4"/>
        <v>16.492025316455699</v>
      </c>
      <c r="F80">
        <v>58</v>
      </c>
      <c r="G80" s="28">
        <f>F80/F40*10000000</f>
        <v>12.238210489214975</v>
      </c>
      <c r="I80" s="28" t="e">
        <f>H80/H40*10000000</f>
        <v>#DIV/0!</v>
      </c>
      <c r="K80" s="28" t="e">
        <f>J80/J40*10000000</f>
        <v>#DIV/0!</v>
      </c>
      <c r="M80" s="29" t="e">
        <f>L80/L40*10000000</f>
        <v>#DIV/0!</v>
      </c>
    </row>
    <row r="81" spans="1:13" x14ac:dyDescent="0.3">
      <c r="A81" t="s">
        <v>10</v>
      </c>
      <c r="C81" t="s">
        <v>626</v>
      </c>
      <c r="D81" s="28" t="e">
        <f t="shared" si="4"/>
        <v>#VALUE!</v>
      </c>
      <c r="F81">
        <v>113</v>
      </c>
      <c r="G81" s="28">
        <f>F81/F41*10000000</f>
        <v>1.4617546454545454</v>
      </c>
      <c r="H81">
        <v>110</v>
      </c>
      <c r="I81" s="28">
        <f>H81/H41*10000000</f>
        <v>1.238484923076923</v>
      </c>
      <c r="J81">
        <v>97</v>
      </c>
      <c r="K81" s="28">
        <f>J81/J41*10000000</f>
        <v>1.0693578461538462</v>
      </c>
      <c r="L81">
        <v>50</v>
      </c>
      <c r="M81" s="29">
        <f>L81/L41*10000000</f>
        <v>0.52181214285714284</v>
      </c>
    </row>
    <row r="82" spans="1:13" x14ac:dyDescent="0.3">
      <c r="A82" t="s">
        <v>2</v>
      </c>
      <c r="C82">
        <v>68</v>
      </c>
      <c r="D82" s="28">
        <f t="shared" si="4"/>
        <v>0.26220045369856598</v>
      </c>
      <c r="F82">
        <v>50</v>
      </c>
      <c r="G82" s="28">
        <f>F82/F42*10000000</f>
        <v>0.20376031771749473</v>
      </c>
      <c r="H82">
        <v>63</v>
      </c>
      <c r="I82" s="28">
        <f>H82/H42*10000000</f>
        <v>0.25542843819240479</v>
      </c>
      <c r="J82">
        <v>65</v>
      </c>
      <c r="K82" s="28">
        <f>J82/J42*10000000</f>
        <v>0.23896507834946443</v>
      </c>
      <c r="L82">
        <v>64</v>
      </c>
      <c r="M82" s="29">
        <f>L82/L42*10000000</f>
        <v>0.22283694212269495</v>
      </c>
    </row>
    <row r="83" spans="1:13" x14ac:dyDescent="0.3">
      <c r="A83" t="s">
        <v>12</v>
      </c>
      <c r="C83">
        <v>227</v>
      </c>
      <c r="D83" s="28" t="e">
        <f t="shared" si="4"/>
        <v>#DIV/0!</v>
      </c>
      <c r="F83">
        <v>213</v>
      </c>
      <c r="G83" s="28" t="e">
        <f>F83/F43*10000000</f>
        <v>#DIV/0!</v>
      </c>
      <c r="H83">
        <v>207</v>
      </c>
      <c r="I83" s="28" t="e">
        <f>H83/H43*10000000</f>
        <v>#DIV/0!</v>
      </c>
      <c r="J83">
        <v>173</v>
      </c>
      <c r="K83" s="28" t="e">
        <f>J83/J43*10000000</f>
        <v>#DIV/0!</v>
      </c>
      <c r="L83">
        <v>188</v>
      </c>
      <c r="M83" s="29" t="e">
        <f>L83/L43*10000000</f>
        <v>#DIV/0!</v>
      </c>
    </row>
    <row r="84" spans="1:13" x14ac:dyDescent="0.3">
      <c r="A84" t="s">
        <v>13</v>
      </c>
      <c r="C84">
        <v>9751</v>
      </c>
      <c r="D84" s="28">
        <f t="shared" si="4"/>
        <v>1.2630829015544041</v>
      </c>
      <c r="F84">
        <v>10050</v>
      </c>
      <c r="G84" s="28">
        <f>F84/F44*10000000</f>
        <v>1.2093862815884477</v>
      </c>
      <c r="H84">
        <v>10347</v>
      </c>
      <c r="I84" s="28">
        <f>H84/H44*10000000</f>
        <v>1.2633699633699633</v>
      </c>
      <c r="J84">
        <v>9884</v>
      </c>
      <c r="K84" s="28">
        <f>J84/J44*10000000</f>
        <v>1.0766884531590415</v>
      </c>
      <c r="L84">
        <v>9299</v>
      </c>
      <c r="M84" s="29">
        <f>L84/L44*10000000</f>
        <v>0.88646329837940896</v>
      </c>
    </row>
    <row r="87" spans="1:13" x14ac:dyDescent="0.3">
      <c r="A87" s="1" t="s">
        <v>18</v>
      </c>
      <c r="B87" s="1"/>
      <c r="C87" s="21">
        <v>2019</v>
      </c>
      <c r="D87" s="21"/>
      <c r="E87" s="3"/>
      <c r="F87" s="21">
        <v>2020</v>
      </c>
      <c r="G87" s="21"/>
      <c r="H87" s="21">
        <v>2021</v>
      </c>
      <c r="I87" s="21"/>
      <c r="J87" s="24">
        <v>2022</v>
      </c>
      <c r="K87" s="24"/>
      <c r="L87" s="21">
        <v>2023</v>
      </c>
      <c r="M87" s="21"/>
    </row>
    <row r="88" spans="1:13" x14ac:dyDescent="0.3">
      <c r="A88" s="1"/>
      <c r="B88" s="1"/>
      <c r="C88" s="3" t="s">
        <v>17</v>
      </c>
      <c r="D88" s="3" t="s">
        <v>19</v>
      </c>
      <c r="E88" s="3"/>
      <c r="F88" s="3" t="s">
        <v>17</v>
      </c>
      <c r="G88" s="3" t="s">
        <v>19</v>
      </c>
      <c r="H88" s="3" t="s">
        <v>17</v>
      </c>
      <c r="I88" s="3" t="s">
        <v>19</v>
      </c>
      <c r="J88" s="3" t="s">
        <v>17</v>
      </c>
      <c r="K88" s="3" t="s">
        <v>19</v>
      </c>
      <c r="L88" s="3" t="s">
        <v>17</v>
      </c>
      <c r="M88" s="3" t="s">
        <v>19</v>
      </c>
    </row>
    <row r="89" spans="1:13" x14ac:dyDescent="0.3">
      <c r="A89" t="s">
        <v>6</v>
      </c>
      <c r="C89">
        <v>681</v>
      </c>
      <c r="D89" s="28">
        <f>C89/D36*10000000</f>
        <v>3.0954545454545452</v>
      </c>
      <c r="F89">
        <v>612</v>
      </c>
      <c r="G89" s="28">
        <f>F89/F36*10000000</f>
        <v>2.2666666666666666</v>
      </c>
      <c r="H89">
        <v>677</v>
      </c>
      <c r="I89" s="28">
        <f>H89/H36*10000000</f>
        <v>2.6531353159851303</v>
      </c>
      <c r="J89">
        <v>695</v>
      </c>
      <c r="K89" s="28">
        <f>J89/J36*10000000</f>
        <v>2.1335687134502925</v>
      </c>
      <c r="L89" s="15"/>
      <c r="M89" s="29" t="e">
        <f>L89/L36*10000000</f>
        <v>#DIV/0!</v>
      </c>
    </row>
    <row r="90" spans="1:13" x14ac:dyDescent="0.3">
      <c r="A90" t="s">
        <v>7</v>
      </c>
      <c r="C90">
        <v>45</v>
      </c>
      <c r="D90" s="28">
        <f t="shared" ref="D90:D97" si="5">C90/D37*10000000</f>
        <v>8.6403138157894729E-2</v>
      </c>
      <c r="F90">
        <v>55</v>
      </c>
      <c r="G90" s="28">
        <f>F90/F37*10000000</f>
        <v>6.2471400793650787E-2</v>
      </c>
      <c r="H90">
        <v>69</v>
      </c>
      <c r="I90" s="28">
        <f>H90/H37*10000000</f>
        <v>8.0928534453781509E-2</v>
      </c>
      <c r="J90">
        <v>48</v>
      </c>
      <c r="K90" s="28">
        <f>J90/J37*10000000</f>
        <v>4.4670476712328766E-2</v>
      </c>
      <c r="L90">
        <v>56</v>
      </c>
      <c r="M90" s="29">
        <f>L90/L37*10000000</f>
        <v>4.8635200000000003E-2</v>
      </c>
    </row>
    <row r="91" spans="1:13" x14ac:dyDescent="0.3">
      <c r="A91" t="s">
        <v>8</v>
      </c>
      <c r="C91">
        <v>86</v>
      </c>
      <c r="D91" s="28">
        <f t="shared" si="5"/>
        <v>2.7990348017621149E-2</v>
      </c>
      <c r="F91">
        <v>130</v>
      </c>
      <c r="G91" s="28">
        <f>F91/F38*10000000</f>
        <v>4.2487511215099867E-2</v>
      </c>
      <c r="H91">
        <v>70</v>
      </c>
      <c r="I91" s="28">
        <f>H91/H38*10000000</f>
        <v>2.2628964673913041E-2</v>
      </c>
      <c r="J91">
        <v>103</v>
      </c>
      <c r="K91" s="28">
        <f>J91/J38*10000000</f>
        <v>2.9396516923076921E-2</v>
      </c>
      <c r="L91">
        <v>42</v>
      </c>
      <c r="M91" s="29">
        <f>L91/L38*10000000</f>
        <v>1.0903917834394905E-2</v>
      </c>
    </row>
    <row r="92" spans="1:13" x14ac:dyDescent="0.3">
      <c r="A92" t="s">
        <v>9</v>
      </c>
      <c r="C92">
        <v>26</v>
      </c>
      <c r="D92" s="28">
        <f t="shared" si="5"/>
        <v>0.3246496540880503</v>
      </c>
      <c r="F92">
        <v>30</v>
      </c>
      <c r="G92" s="28">
        <f>F92/F39*10000000</f>
        <v>0.36577641509433956</v>
      </c>
      <c r="H92">
        <v>32</v>
      </c>
      <c r="I92" s="28">
        <f>H92/H39*10000000</f>
        <v>0.35804523809523814</v>
      </c>
      <c r="J92">
        <v>24</v>
      </c>
      <c r="K92" s="28">
        <f>J92/J39*10000000</f>
        <v>0.23209286863270778</v>
      </c>
      <c r="L92">
        <v>26</v>
      </c>
      <c r="M92" s="29">
        <f>L92/L39*10000000</f>
        <v>0.23079925659472422</v>
      </c>
    </row>
    <row r="93" spans="1:13" x14ac:dyDescent="0.3">
      <c r="A93" t="s">
        <v>11</v>
      </c>
      <c r="C93">
        <v>2</v>
      </c>
      <c r="D93" s="28">
        <f t="shared" si="5"/>
        <v>0.4397873417721519</v>
      </c>
      <c r="F93">
        <v>3</v>
      </c>
      <c r="G93" s="28">
        <f>F93/F40*10000000</f>
        <v>0.63301088737318845</v>
      </c>
      <c r="I93" s="28" t="e">
        <f>H93/H40*10000000</f>
        <v>#DIV/0!</v>
      </c>
      <c r="K93" s="28" t="e">
        <f>J93/J40*10000000</f>
        <v>#DIV/0!</v>
      </c>
      <c r="M93" s="29" t="e">
        <f>L93/L40*10000000</f>
        <v>#DIV/0!</v>
      </c>
    </row>
    <row r="94" spans="1:13" x14ac:dyDescent="0.3">
      <c r="A94" t="s">
        <v>10</v>
      </c>
      <c r="C94">
        <v>10</v>
      </c>
      <c r="D94" s="28">
        <f t="shared" si="5"/>
        <v>0.24350186440677965</v>
      </c>
      <c r="F94">
        <v>17</v>
      </c>
      <c r="G94" s="28">
        <f>F94/F41*10000000</f>
        <v>0.21990999090909089</v>
      </c>
      <c r="H94">
        <v>13</v>
      </c>
      <c r="I94" s="28">
        <f>H94/H41*10000000</f>
        <v>0.14636640000000001</v>
      </c>
      <c r="J94">
        <v>19</v>
      </c>
      <c r="K94" s="28">
        <f>J94/J41*10000000</f>
        <v>0.20946184615384614</v>
      </c>
      <c r="L94">
        <v>16</v>
      </c>
      <c r="M94" s="29">
        <f>L94/L41*10000000</f>
        <v>0.16697988571428571</v>
      </c>
    </row>
    <row r="95" spans="1:13" x14ac:dyDescent="0.3">
      <c r="A95" t="s">
        <v>2</v>
      </c>
      <c r="C95">
        <v>6</v>
      </c>
      <c r="D95" s="28">
        <f t="shared" si="5"/>
        <v>2.3135334149873472E-2</v>
      </c>
      <c r="F95">
        <v>13</v>
      </c>
      <c r="G95" s="28">
        <f>F95/F42*10000000</f>
        <v>5.2977682606548622E-2</v>
      </c>
      <c r="H95">
        <v>9</v>
      </c>
      <c r="I95" s="28">
        <f>H95/H42*10000000</f>
        <v>3.648977688462926E-2</v>
      </c>
      <c r="J95">
        <v>12</v>
      </c>
      <c r="K95" s="28">
        <f>J95/J42*10000000</f>
        <v>4.4116629849131894E-2</v>
      </c>
      <c r="L95">
        <v>7</v>
      </c>
      <c r="M95" s="29">
        <f>L95/L42*10000000</f>
        <v>2.4372790544669762E-2</v>
      </c>
    </row>
    <row r="96" spans="1:13" x14ac:dyDescent="0.3">
      <c r="A96" t="s">
        <v>631</v>
      </c>
      <c r="C96">
        <v>58</v>
      </c>
      <c r="D96" s="28" t="e">
        <f t="shared" si="5"/>
        <v>#DIV/0!</v>
      </c>
      <c r="F96">
        <v>53</v>
      </c>
      <c r="G96" s="28" t="e">
        <f>F96/F43*10000000</f>
        <v>#DIV/0!</v>
      </c>
      <c r="H96">
        <v>32</v>
      </c>
      <c r="I96" s="28" t="e">
        <f>H96/H43*10000000</f>
        <v>#DIV/0!</v>
      </c>
      <c r="J96">
        <v>28</v>
      </c>
      <c r="K96" s="28" t="e">
        <f>J96/J43*10000000</f>
        <v>#DIV/0!</v>
      </c>
      <c r="L96">
        <v>34</v>
      </c>
      <c r="M96" s="29" t="e">
        <f>L96/L43*10000000</f>
        <v>#DIV/0!</v>
      </c>
    </row>
    <row r="97" spans="1:13" x14ac:dyDescent="0.3">
      <c r="A97" t="s">
        <v>13</v>
      </c>
      <c r="C97">
        <v>1040</v>
      </c>
      <c r="D97" s="28">
        <f t="shared" si="5"/>
        <v>0.13471502590673576</v>
      </c>
      <c r="F97">
        <v>1117</v>
      </c>
      <c r="G97" s="28">
        <f>F97/F44*10000000</f>
        <v>0.13441636582430808</v>
      </c>
      <c r="H97">
        <v>996</v>
      </c>
      <c r="I97" s="28">
        <f>H97/H44*10000000</f>
        <v>0.12161172161172161</v>
      </c>
      <c r="J97">
        <v>998</v>
      </c>
      <c r="K97" s="28">
        <f>J97/J44*10000000</f>
        <v>0.10871459694989107</v>
      </c>
      <c r="L97">
        <v>903</v>
      </c>
      <c r="M97" s="29">
        <f>L97/L44*10000000</f>
        <v>8.6081982840800764E-2</v>
      </c>
    </row>
  </sheetData>
  <sortState xmlns:xlrd2="http://schemas.microsoft.com/office/spreadsheetml/2017/richdata2" ref="A89:Y97">
    <sortCondition ref="A89:A97"/>
  </sortState>
  <mergeCells count="27">
    <mergeCell ref="C34:D34"/>
    <mergeCell ref="E34:F34"/>
    <mergeCell ref="K34:L34"/>
    <mergeCell ref="C47:D47"/>
    <mergeCell ref="F47:G47"/>
    <mergeCell ref="L47:M47"/>
    <mergeCell ref="C61:D61"/>
    <mergeCell ref="F61:G61"/>
    <mergeCell ref="L61:M61"/>
    <mergeCell ref="H61:I61"/>
    <mergeCell ref="J61:K61"/>
    <mergeCell ref="L87:M87"/>
    <mergeCell ref="A4:F4"/>
    <mergeCell ref="A5:F5"/>
    <mergeCell ref="H74:I74"/>
    <mergeCell ref="J74:K74"/>
    <mergeCell ref="C87:D87"/>
    <mergeCell ref="F87:G87"/>
    <mergeCell ref="H87:I87"/>
    <mergeCell ref="J87:K87"/>
    <mergeCell ref="C74:D74"/>
    <mergeCell ref="F74:G74"/>
    <mergeCell ref="L74:M74"/>
    <mergeCell ref="G34:H34"/>
    <mergeCell ref="I34:J34"/>
    <mergeCell ref="J47:K47"/>
    <mergeCell ref="H47:I47"/>
  </mergeCells>
  <hyperlinks>
    <hyperlink ref="I31" r:id="rId1" display="https://www.nrf.ac.za/wp-content/uploads/2025/08/NRF-Data-Insights_Volume-1.pdf" xr:uid="{6C89C334-3091-46FF-87A5-A40F7A23C64E}"/>
    <hyperlink ref="I32" r:id="rId2" display="https://hsrc.ac.za/wp-content/uploads/2025/10/RD_StatisticalReport2023-24_FINAL.pdf" xr:uid="{CDFF6FC4-A9E0-42A3-8E53-B08BDA977233}"/>
    <hyperlink ref="J22" r:id="rId3" xr:uid="{2D7B3A31-72FB-4D14-80E1-6BFD56D37D51}"/>
  </hyperlinks>
  <pageMargins left="0.7" right="0.7" top="0.75" bottom="0.75" header="0.3" footer="0.3"/>
  <drawing r:id="rId4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19CED6-D458-4106-830C-DA74D7A12154}">
  <dimension ref="A1:BR269"/>
  <sheetViews>
    <sheetView workbookViewId="0">
      <pane xSplit="1" ySplit="4" topLeftCell="BF239" activePane="bottomRight" state="frozen"/>
      <selection pane="topRight" activeCell="B1" sqref="B1"/>
      <selection pane="bottomLeft" activeCell="A5" sqref="A5"/>
      <selection pane="bottomRight" activeCell="BZ51" sqref="BZ51"/>
    </sheetView>
  </sheetViews>
  <sheetFormatPr defaultRowHeight="14.4" x14ac:dyDescent="0.3"/>
  <cols>
    <col min="1" max="1" width="36.6640625" customWidth="1"/>
    <col min="2" max="2" width="25.6640625" bestFit="1" customWidth="1"/>
    <col min="3" max="3" width="43.109375" bestFit="1" customWidth="1"/>
    <col min="4" max="4" width="12.77734375" bestFit="1" customWidth="1"/>
    <col min="5" max="34" width="5" bestFit="1" customWidth="1"/>
    <col min="35" max="59" width="11.44140625" bestFit="1" customWidth="1"/>
    <col min="60" max="63" width="11.44140625" hidden="1" customWidth="1"/>
    <col min="64" max="64" width="11.44140625" style="9" hidden="1" customWidth="1"/>
    <col min="65" max="68" width="11.44140625" style="9" bestFit="1" customWidth="1"/>
    <col min="69" max="70" width="11.44140625" bestFit="1" customWidth="1"/>
    <col min="257" max="257" width="60.109375" bestFit="1" customWidth="1"/>
    <col min="258" max="258" width="25.6640625" bestFit="1" customWidth="1"/>
    <col min="259" max="259" width="43.109375" bestFit="1" customWidth="1"/>
    <col min="260" max="260" width="12.77734375" bestFit="1" customWidth="1"/>
    <col min="261" max="290" width="5" bestFit="1" customWidth="1"/>
    <col min="291" max="326" width="11.44140625" bestFit="1" customWidth="1"/>
    <col min="513" max="513" width="60.109375" bestFit="1" customWidth="1"/>
    <col min="514" max="514" width="25.6640625" bestFit="1" customWidth="1"/>
    <col min="515" max="515" width="43.109375" bestFit="1" customWidth="1"/>
    <col min="516" max="516" width="12.77734375" bestFit="1" customWidth="1"/>
    <col min="517" max="546" width="5" bestFit="1" customWidth="1"/>
    <col min="547" max="582" width="11.44140625" bestFit="1" customWidth="1"/>
    <col min="769" max="769" width="60.109375" bestFit="1" customWidth="1"/>
    <col min="770" max="770" width="25.6640625" bestFit="1" customWidth="1"/>
    <col min="771" max="771" width="43.109375" bestFit="1" customWidth="1"/>
    <col min="772" max="772" width="12.77734375" bestFit="1" customWidth="1"/>
    <col min="773" max="802" width="5" bestFit="1" customWidth="1"/>
    <col min="803" max="838" width="11.44140625" bestFit="1" customWidth="1"/>
    <col min="1025" max="1025" width="60.109375" bestFit="1" customWidth="1"/>
    <col min="1026" max="1026" width="25.6640625" bestFit="1" customWidth="1"/>
    <col min="1027" max="1027" width="43.109375" bestFit="1" customWidth="1"/>
    <col min="1028" max="1028" width="12.77734375" bestFit="1" customWidth="1"/>
    <col min="1029" max="1058" width="5" bestFit="1" customWidth="1"/>
    <col min="1059" max="1094" width="11.44140625" bestFit="1" customWidth="1"/>
    <col min="1281" max="1281" width="60.109375" bestFit="1" customWidth="1"/>
    <col min="1282" max="1282" width="25.6640625" bestFit="1" customWidth="1"/>
    <col min="1283" max="1283" width="43.109375" bestFit="1" customWidth="1"/>
    <col min="1284" max="1284" width="12.77734375" bestFit="1" customWidth="1"/>
    <col min="1285" max="1314" width="5" bestFit="1" customWidth="1"/>
    <col min="1315" max="1350" width="11.44140625" bestFit="1" customWidth="1"/>
    <col min="1537" max="1537" width="60.109375" bestFit="1" customWidth="1"/>
    <col min="1538" max="1538" width="25.6640625" bestFit="1" customWidth="1"/>
    <col min="1539" max="1539" width="43.109375" bestFit="1" customWidth="1"/>
    <col min="1540" max="1540" width="12.77734375" bestFit="1" customWidth="1"/>
    <col min="1541" max="1570" width="5" bestFit="1" customWidth="1"/>
    <col min="1571" max="1606" width="11.44140625" bestFit="1" customWidth="1"/>
    <col min="1793" max="1793" width="60.109375" bestFit="1" customWidth="1"/>
    <col min="1794" max="1794" width="25.6640625" bestFit="1" customWidth="1"/>
    <col min="1795" max="1795" width="43.109375" bestFit="1" customWidth="1"/>
    <col min="1796" max="1796" width="12.77734375" bestFit="1" customWidth="1"/>
    <col min="1797" max="1826" width="5" bestFit="1" customWidth="1"/>
    <col min="1827" max="1862" width="11.44140625" bestFit="1" customWidth="1"/>
    <col min="2049" max="2049" width="60.109375" bestFit="1" customWidth="1"/>
    <col min="2050" max="2050" width="25.6640625" bestFit="1" customWidth="1"/>
    <col min="2051" max="2051" width="43.109375" bestFit="1" customWidth="1"/>
    <col min="2052" max="2052" width="12.77734375" bestFit="1" customWidth="1"/>
    <col min="2053" max="2082" width="5" bestFit="1" customWidth="1"/>
    <col min="2083" max="2118" width="11.44140625" bestFit="1" customWidth="1"/>
    <col min="2305" max="2305" width="60.109375" bestFit="1" customWidth="1"/>
    <col min="2306" max="2306" width="25.6640625" bestFit="1" customWidth="1"/>
    <col min="2307" max="2307" width="43.109375" bestFit="1" customWidth="1"/>
    <col min="2308" max="2308" width="12.77734375" bestFit="1" customWidth="1"/>
    <col min="2309" max="2338" width="5" bestFit="1" customWidth="1"/>
    <col min="2339" max="2374" width="11.44140625" bestFit="1" customWidth="1"/>
    <col min="2561" max="2561" width="60.109375" bestFit="1" customWidth="1"/>
    <col min="2562" max="2562" width="25.6640625" bestFit="1" customWidth="1"/>
    <col min="2563" max="2563" width="43.109375" bestFit="1" customWidth="1"/>
    <col min="2564" max="2564" width="12.77734375" bestFit="1" customWidth="1"/>
    <col min="2565" max="2594" width="5" bestFit="1" customWidth="1"/>
    <col min="2595" max="2630" width="11.44140625" bestFit="1" customWidth="1"/>
    <col min="2817" max="2817" width="60.109375" bestFit="1" customWidth="1"/>
    <col min="2818" max="2818" width="25.6640625" bestFit="1" customWidth="1"/>
    <col min="2819" max="2819" width="43.109375" bestFit="1" customWidth="1"/>
    <col min="2820" max="2820" width="12.77734375" bestFit="1" customWidth="1"/>
    <col min="2821" max="2850" width="5" bestFit="1" customWidth="1"/>
    <col min="2851" max="2886" width="11.44140625" bestFit="1" customWidth="1"/>
    <col min="3073" max="3073" width="60.109375" bestFit="1" customWidth="1"/>
    <col min="3074" max="3074" width="25.6640625" bestFit="1" customWidth="1"/>
    <col min="3075" max="3075" width="43.109375" bestFit="1" customWidth="1"/>
    <col min="3076" max="3076" width="12.77734375" bestFit="1" customWidth="1"/>
    <col min="3077" max="3106" width="5" bestFit="1" customWidth="1"/>
    <col min="3107" max="3142" width="11.44140625" bestFit="1" customWidth="1"/>
    <col min="3329" max="3329" width="60.109375" bestFit="1" customWidth="1"/>
    <col min="3330" max="3330" width="25.6640625" bestFit="1" customWidth="1"/>
    <col min="3331" max="3331" width="43.109375" bestFit="1" customWidth="1"/>
    <col min="3332" max="3332" width="12.77734375" bestFit="1" customWidth="1"/>
    <col min="3333" max="3362" width="5" bestFit="1" customWidth="1"/>
    <col min="3363" max="3398" width="11.44140625" bestFit="1" customWidth="1"/>
    <col min="3585" max="3585" width="60.109375" bestFit="1" customWidth="1"/>
    <col min="3586" max="3586" width="25.6640625" bestFit="1" customWidth="1"/>
    <col min="3587" max="3587" width="43.109375" bestFit="1" customWidth="1"/>
    <col min="3588" max="3588" width="12.77734375" bestFit="1" customWidth="1"/>
    <col min="3589" max="3618" width="5" bestFit="1" customWidth="1"/>
    <col min="3619" max="3654" width="11.44140625" bestFit="1" customWidth="1"/>
    <col min="3841" max="3841" width="60.109375" bestFit="1" customWidth="1"/>
    <col min="3842" max="3842" width="25.6640625" bestFit="1" customWidth="1"/>
    <col min="3843" max="3843" width="43.109375" bestFit="1" customWidth="1"/>
    <col min="3844" max="3844" width="12.77734375" bestFit="1" customWidth="1"/>
    <col min="3845" max="3874" width="5" bestFit="1" customWidth="1"/>
    <col min="3875" max="3910" width="11.44140625" bestFit="1" customWidth="1"/>
    <col min="4097" max="4097" width="60.109375" bestFit="1" customWidth="1"/>
    <col min="4098" max="4098" width="25.6640625" bestFit="1" customWidth="1"/>
    <col min="4099" max="4099" width="43.109375" bestFit="1" customWidth="1"/>
    <col min="4100" max="4100" width="12.77734375" bestFit="1" customWidth="1"/>
    <col min="4101" max="4130" width="5" bestFit="1" customWidth="1"/>
    <col min="4131" max="4166" width="11.44140625" bestFit="1" customWidth="1"/>
    <col min="4353" max="4353" width="60.109375" bestFit="1" customWidth="1"/>
    <col min="4354" max="4354" width="25.6640625" bestFit="1" customWidth="1"/>
    <col min="4355" max="4355" width="43.109375" bestFit="1" customWidth="1"/>
    <col min="4356" max="4356" width="12.77734375" bestFit="1" customWidth="1"/>
    <col min="4357" max="4386" width="5" bestFit="1" customWidth="1"/>
    <col min="4387" max="4422" width="11.44140625" bestFit="1" customWidth="1"/>
    <col min="4609" max="4609" width="60.109375" bestFit="1" customWidth="1"/>
    <col min="4610" max="4610" width="25.6640625" bestFit="1" customWidth="1"/>
    <col min="4611" max="4611" width="43.109375" bestFit="1" customWidth="1"/>
    <col min="4612" max="4612" width="12.77734375" bestFit="1" customWidth="1"/>
    <col min="4613" max="4642" width="5" bestFit="1" customWidth="1"/>
    <col min="4643" max="4678" width="11.44140625" bestFit="1" customWidth="1"/>
    <col min="4865" max="4865" width="60.109375" bestFit="1" customWidth="1"/>
    <col min="4866" max="4866" width="25.6640625" bestFit="1" customWidth="1"/>
    <col min="4867" max="4867" width="43.109375" bestFit="1" customWidth="1"/>
    <col min="4868" max="4868" width="12.77734375" bestFit="1" customWidth="1"/>
    <col min="4869" max="4898" width="5" bestFit="1" customWidth="1"/>
    <col min="4899" max="4934" width="11.44140625" bestFit="1" customWidth="1"/>
    <col min="5121" max="5121" width="60.109375" bestFit="1" customWidth="1"/>
    <col min="5122" max="5122" width="25.6640625" bestFit="1" customWidth="1"/>
    <col min="5123" max="5123" width="43.109375" bestFit="1" customWidth="1"/>
    <col min="5124" max="5124" width="12.77734375" bestFit="1" customWidth="1"/>
    <col min="5125" max="5154" width="5" bestFit="1" customWidth="1"/>
    <col min="5155" max="5190" width="11.44140625" bestFit="1" customWidth="1"/>
    <col min="5377" max="5377" width="60.109375" bestFit="1" customWidth="1"/>
    <col min="5378" max="5378" width="25.6640625" bestFit="1" customWidth="1"/>
    <col min="5379" max="5379" width="43.109375" bestFit="1" customWidth="1"/>
    <col min="5380" max="5380" width="12.77734375" bestFit="1" customWidth="1"/>
    <col min="5381" max="5410" width="5" bestFit="1" customWidth="1"/>
    <col min="5411" max="5446" width="11.44140625" bestFit="1" customWidth="1"/>
    <col min="5633" max="5633" width="60.109375" bestFit="1" customWidth="1"/>
    <col min="5634" max="5634" width="25.6640625" bestFit="1" customWidth="1"/>
    <col min="5635" max="5635" width="43.109375" bestFit="1" customWidth="1"/>
    <col min="5636" max="5636" width="12.77734375" bestFit="1" customWidth="1"/>
    <col min="5637" max="5666" width="5" bestFit="1" customWidth="1"/>
    <col min="5667" max="5702" width="11.44140625" bestFit="1" customWidth="1"/>
    <col min="5889" max="5889" width="60.109375" bestFit="1" customWidth="1"/>
    <col min="5890" max="5890" width="25.6640625" bestFit="1" customWidth="1"/>
    <col min="5891" max="5891" width="43.109375" bestFit="1" customWidth="1"/>
    <col min="5892" max="5892" width="12.77734375" bestFit="1" customWidth="1"/>
    <col min="5893" max="5922" width="5" bestFit="1" customWidth="1"/>
    <col min="5923" max="5958" width="11.44140625" bestFit="1" customWidth="1"/>
    <col min="6145" max="6145" width="60.109375" bestFit="1" customWidth="1"/>
    <col min="6146" max="6146" width="25.6640625" bestFit="1" customWidth="1"/>
    <col min="6147" max="6147" width="43.109375" bestFit="1" customWidth="1"/>
    <col min="6148" max="6148" width="12.77734375" bestFit="1" customWidth="1"/>
    <col min="6149" max="6178" width="5" bestFit="1" customWidth="1"/>
    <col min="6179" max="6214" width="11.44140625" bestFit="1" customWidth="1"/>
    <col min="6401" max="6401" width="60.109375" bestFit="1" customWidth="1"/>
    <col min="6402" max="6402" width="25.6640625" bestFit="1" customWidth="1"/>
    <col min="6403" max="6403" width="43.109375" bestFit="1" customWidth="1"/>
    <col min="6404" max="6404" width="12.77734375" bestFit="1" customWidth="1"/>
    <col min="6405" max="6434" width="5" bestFit="1" customWidth="1"/>
    <col min="6435" max="6470" width="11.44140625" bestFit="1" customWidth="1"/>
    <col min="6657" max="6657" width="60.109375" bestFit="1" customWidth="1"/>
    <col min="6658" max="6658" width="25.6640625" bestFit="1" customWidth="1"/>
    <col min="6659" max="6659" width="43.109375" bestFit="1" customWidth="1"/>
    <col min="6660" max="6660" width="12.77734375" bestFit="1" customWidth="1"/>
    <col min="6661" max="6690" width="5" bestFit="1" customWidth="1"/>
    <col min="6691" max="6726" width="11.44140625" bestFit="1" customWidth="1"/>
    <col min="6913" max="6913" width="60.109375" bestFit="1" customWidth="1"/>
    <col min="6914" max="6914" width="25.6640625" bestFit="1" customWidth="1"/>
    <col min="6915" max="6915" width="43.109375" bestFit="1" customWidth="1"/>
    <col min="6916" max="6916" width="12.77734375" bestFit="1" customWidth="1"/>
    <col min="6917" max="6946" width="5" bestFit="1" customWidth="1"/>
    <col min="6947" max="6982" width="11.44140625" bestFit="1" customWidth="1"/>
    <col min="7169" max="7169" width="60.109375" bestFit="1" customWidth="1"/>
    <col min="7170" max="7170" width="25.6640625" bestFit="1" customWidth="1"/>
    <col min="7171" max="7171" width="43.109375" bestFit="1" customWidth="1"/>
    <col min="7172" max="7172" width="12.77734375" bestFit="1" customWidth="1"/>
    <col min="7173" max="7202" width="5" bestFit="1" customWidth="1"/>
    <col min="7203" max="7238" width="11.44140625" bestFit="1" customWidth="1"/>
    <col min="7425" max="7425" width="60.109375" bestFit="1" customWidth="1"/>
    <col min="7426" max="7426" width="25.6640625" bestFit="1" customWidth="1"/>
    <col min="7427" max="7427" width="43.109375" bestFit="1" customWidth="1"/>
    <col min="7428" max="7428" width="12.77734375" bestFit="1" customWidth="1"/>
    <col min="7429" max="7458" width="5" bestFit="1" customWidth="1"/>
    <col min="7459" max="7494" width="11.44140625" bestFit="1" customWidth="1"/>
    <col min="7681" max="7681" width="60.109375" bestFit="1" customWidth="1"/>
    <col min="7682" max="7682" width="25.6640625" bestFit="1" customWidth="1"/>
    <col min="7683" max="7683" width="43.109375" bestFit="1" customWidth="1"/>
    <col min="7684" max="7684" width="12.77734375" bestFit="1" customWidth="1"/>
    <col min="7685" max="7714" width="5" bestFit="1" customWidth="1"/>
    <col min="7715" max="7750" width="11.44140625" bestFit="1" customWidth="1"/>
    <col min="7937" max="7937" width="60.109375" bestFit="1" customWidth="1"/>
    <col min="7938" max="7938" width="25.6640625" bestFit="1" customWidth="1"/>
    <col min="7939" max="7939" width="43.109375" bestFit="1" customWidth="1"/>
    <col min="7940" max="7940" width="12.77734375" bestFit="1" customWidth="1"/>
    <col min="7941" max="7970" width="5" bestFit="1" customWidth="1"/>
    <col min="7971" max="8006" width="11.44140625" bestFit="1" customWidth="1"/>
    <col min="8193" max="8193" width="60.109375" bestFit="1" customWidth="1"/>
    <col min="8194" max="8194" width="25.6640625" bestFit="1" customWidth="1"/>
    <col min="8195" max="8195" width="43.109375" bestFit="1" customWidth="1"/>
    <col min="8196" max="8196" width="12.77734375" bestFit="1" customWidth="1"/>
    <col min="8197" max="8226" width="5" bestFit="1" customWidth="1"/>
    <col min="8227" max="8262" width="11.44140625" bestFit="1" customWidth="1"/>
    <col min="8449" max="8449" width="60.109375" bestFit="1" customWidth="1"/>
    <col min="8450" max="8450" width="25.6640625" bestFit="1" customWidth="1"/>
    <col min="8451" max="8451" width="43.109375" bestFit="1" customWidth="1"/>
    <col min="8452" max="8452" width="12.77734375" bestFit="1" customWidth="1"/>
    <col min="8453" max="8482" width="5" bestFit="1" customWidth="1"/>
    <col min="8483" max="8518" width="11.44140625" bestFit="1" customWidth="1"/>
    <col min="8705" max="8705" width="60.109375" bestFit="1" customWidth="1"/>
    <col min="8706" max="8706" width="25.6640625" bestFit="1" customWidth="1"/>
    <col min="8707" max="8707" width="43.109375" bestFit="1" customWidth="1"/>
    <col min="8708" max="8708" width="12.77734375" bestFit="1" customWidth="1"/>
    <col min="8709" max="8738" width="5" bestFit="1" customWidth="1"/>
    <col min="8739" max="8774" width="11.44140625" bestFit="1" customWidth="1"/>
    <col min="8961" max="8961" width="60.109375" bestFit="1" customWidth="1"/>
    <col min="8962" max="8962" width="25.6640625" bestFit="1" customWidth="1"/>
    <col min="8963" max="8963" width="43.109375" bestFit="1" customWidth="1"/>
    <col min="8964" max="8964" width="12.77734375" bestFit="1" customWidth="1"/>
    <col min="8965" max="8994" width="5" bestFit="1" customWidth="1"/>
    <col min="8995" max="9030" width="11.44140625" bestFit="1" customWidth="1"/>
    <col min="9217" max="9217" width="60.109375" bestFit="1" customWidth="1"/>
    <col min="9218" max="9218" width="25.6640625" bestFit="1" customWidth="1"/>
    <col min="9219" max="9219" width="43.109375" bestFit="1" customWidth="1"/>
    <col min="9220" max="9220" width="12.77734375" bestFit="1" customWidth="1"/>
    <col min="9221" max="9250" width="5" bestFit="1" customWidth="1"/>
    <col min="9251" max="9286" width="11.44140625" bestFit="1" customWidth="1"/>
    <col min="9473" max="9473" width="60.109375" bestFit="1" customWidth="1"/>
    <col min="9474" max="9474" width="25.6640625" bestFit="1" customWidth="1"/>
    <col min="9475" max="9475" width="43.109375" bestFit="1" customWidth="1"/>
    <col min="9476" max="9476" width="12.77734375" bestFit="1" customWidth="1"/>
    <col min="9477" max="9506" width="5" bestFit="1" customWidth="1"/>
    <col min="9507" max="9542" width="11.44140625" bestFit="1" customWidth="1"/>
    <col min="9729" max="9729" width="60.109375" bestFit="1" customWidth="1"/>
    <col min="9730" max="9730" width="25.6640625" bestFit="1" customWidth="1"/>
    <col min="9731" max="9731" width="43.109375" bestFit="1" customWidth="1"/>
    <col min="9732" max="9732" width="12.77734375" bestFit="1" customWidth="1"/>
    <col min="9733" max="9762" width="5" bestFit="1" customWidth="1"/>
    <col min="9763" max="9798" width="11.44140625" bestFit="1" customWidth="1"/>
    <col min="9985" max="9985" width="60.109375" bestFit="1" customWidth="1"/>
    <col min="9986" max="9986" width="25.6640625" bestFit="1" customWidth="1"/>
    <col min="9987" max="9987" width="43.109375" bestFit="1" customWidth="1"/>
    <col min="9988" max="9988" width="12.77734375" bestFit="1" customWidth="1"/>
    <col min="9989" max="10018" width="5" bestFit="1" customWidth="1"/>
    <col min="10019" max="10054" width="11.44140625" bestFit="1" customWidth="1"/>
    <col min="10241" max="10241" width="60.109375" bestFit="1" customWidth="1"/>
    <col min="10242" max="10242" width="25.6640625" bestFit="1" customWidth="1"/>
    <col min="10243" max="10243" width="43.109375" bestFit="1" customWidth="1"/>
    <col min="10244" max="10244" width="12.77734375" bestFit="1" customWidth="1"/>
    <col min="10245" max="10274" width="5" bestFit="1" customWidth="1"/>
    <col min="10275" max="10310" width="11.44140625" bestFit="1" customWidth="1"/>
    <col min="10497" max="10497" width="60.109375" bestFit="1" customWidth="1"/>
    <col min="10498" max="10498" width="25.6640625" bestFit="1" customWidth="1"/>
    <col min="10499" max="10499" width="43.109375" bestFit="1" customWidth="1"/>
    <col min="10500" max="10500" width="12.77734375" bestFit="1" customWidth="1"/>
    <col min="10501" max="10530" width="5" bestFit="1" customWidth="1"/>
    <col min="10531" max="10566" width="11.44140625" bestFit="1" customWidth="1"/>
    <col min="10753" max="10753" width="60.109375" bestFit="1" customWidth="1"/>
    <col min="10754" max="10754" width="25.6640625" bestFit="1" customWidth="1"/>
    <col min="10755" max="10755" width="43.109375" bestFit="1" customWidth="1"/>
    <col min="10756" max="10756" width="12.77734375" bestFit="1" customWidth="1"/>
    <col min="10757" max="10786" width="5" bestFit="1" customWidth="1"/>
    <col min="10787" max="10822" width="11.44140625" bestFit="1" customWidth="1"/>
    <col min="11009" max="11009" width="60.109375" bestFit="1" customWidth="1"/>
    <col min="11010" max="11010" width="25.6640625" bestFit="1" customWidth="1"/>
    <col min="11011" max="11011" width="43.109375" bestFit="1" customWidth="1"/>
    <col min="11012" max="11012" width="12.77734375" bestFit="1" customWidth="1"/>
    <col min="11013" max="11042" width="5" bestFit="1" customWidth="1"/>
    <col min="11043" max="11078" width="11.44140625" bestFit="1" customWidth="1"/>
    <col min="11265" max="11265" width="60.109375" bestFit="1" customWidth="1"/>
    <col min="11266" max="11266" width="25.6640625" bestFit="1" customWidth="1"/>
    <col min="11267" max="11267" width="43.109375" bestFit="1" customWidth="1"/>
    <col min="11268" max="11268" width="12.77734375" bestFit="1" customWidth="1"/>
    <col min="11269" max="11298" width="5" bestFit="1" customWidth="1"/>
    <col min="11299" max="11334" width="11.44140625" bestFit="1" customWidth="1"/>
    <col min="11521" max="11521" width="60.109375" bestFit="1" customWidth="1"/>
    <col min="11522" max="11522" width="25.6640625" bestFit="1" customWidth="1"/>
    <col min="11523" max="11523" width="43.109375" bestFit="1" customWidth="1"/>
    <col min="11524" max="11524" width="12.77734375" bestFit="1" customWidth="1"/>
    <col min="11525" max="11554" width="5" bestFit="1" customWidth="1"/>
    <col min="11555" max="11590" width="11.44140625" bestFit="1" customWidth="1"/>
    <col min="11777" max="11777" width="60.109375" bestFit="1" customWidth="1"/>
    <col min="11778" max="11778" width="25.6640625" bestFit="1" customWidth="1"/>
    <col min="11779" max="11779" width="43.109375" bestFit="1" customWidth="1"/>
    <col min="11780" max="11780" width="12.77734375" bestFit="1" customWidth="1"/>
    <col min="11781" max="11810" width="5" bestFit="1" customWidth="1"/>
    <col min="11811" max="11846" width="11.44140625" bestFit="1" customWidth="1"/>
    <col min="12033" max="12033" width="60.109375" bestFit="1" customWidth="1"/>
    <col min="12034" max="12034" width="25.6640625" bestFit="1" customWidth="1"/>
    <col min="12035" max="12035" width="43.109375" bestFit="1" customWidth="1"/>
    <col min="12036" max="12036" width="12.77734375" bestFit="1" customWidth="1"/>
    <col min="12037" max="12066" width="5" bestFit="1" customWidth="1"/>
    <col min="12067" max="12102" width="11.44140625" bestFit="1" customWidth="1"/>
    <col min="12289" max="12289" width="60.109375" bestFit="1" customWidth="1"/>
    <col min="12290" max="12290" width="25.6640625" bestFit="1" customWidth="1"/>
    <col min="12291" max="12291" width="43.109375" bestFit="1" customWidth="1"/>
    <col min="12292" max="12292" width="12.77734375" bestFit="1" customWidth="1"/>
    <col min="12293" max="12322" width="5" bestFit="1" customWidth="1"/>
    <col min="12323" max="12358" width="11.44140625" bestFit="1" customWidth="1"/>
    <col min="12545" max="12545" width="60.109375" bestFit="1" customWidth="1"/>
    <col min="12546" max="12546" width="25.6640625" bestFit="1" customWidth="1"/>
    <col min="12547" max="12547" width="43.109375" bestFit="1" customWidth="1"/>
    <col min="12548" max="12548" width="12.77734375" bestFit="1" customWidth="1"/>
    <col min="12549" max="12578" width="5" bestFit="1" customWidth="1"/>
    <col min="12579" max="12614" width="11.44140625" bestFit="1" customWidth="1"/>
    <col min="12801" max="12801" width="60.109375" bestFit="1" customWidth="1"/>
    <col min="12802" max="12802" width="25.6640625" bestFit="1" customWidth="1"/>
    <col min="12803" max="12803" width="43.109375" bestFit="1" customWidth="1"/>
    <col min="12804" max="12804" width="12.77734375" bestFit="1" customWidth="1"/>
    <col min="12805" max="12834" width="5" bestFit="1" customWidth="1"/>
    <col min="12835" max="12870" width="11.44140625" bestFit="1" customWidth="1"/>
    <col min="13057" max="13057" width="60.109375" bestFit="1" customWidth="1"/>
    <col min="13058" max="13058" width="25.6640625" bestFit="1" customWidth="1"/>
    <col min="13059" max="13059" width="43.109375" bestFit="1" customWidth="1"/>
    <col min="13060" max="13060" width="12.77734375" bestFit="1" customWidth="1"/>
    <col min="13061" max="13090" width="5" bestFit="1" customWidth="1"/>
    <col min="13091" max="13126" width="11.44140625" bestFit="1" customWidth="1"/>
    <col min="13313" max="13313" width="60.109375" bestFit="1" customWidth="1"/>
    <col min="13314" max="13314" width="25.6640625" bestFit="1" customWidth="1"/>
    <col min="13315" max="13315" width="43.109375" bestFit="1" customWidth="1"/>
    <col min="13316" max="13316" width="12.77734375" bestFit="1" customWidth="1"/>
    <col min="13317" max="13346" width="5" bestFit="1" customWidth="1"/>
    <col min="13347" max="13382" width="11.44140625" bestFit="1" customWidth="1"/>
    <col min="13569" max="13569" width="60.109375" bestFit="1" customWidth="1"/>
    <col min="13570" max="13570" width="25.6640625" bestFit="1" customWidth="1"/>
    <col min="13571" max="13571" width="43.109375" bestFit="1" customWidth="1"/>
    <col min="13572" max="13572" width="12.77734375" bestFit="1" customWidth="1"/>
    <col min="13573" max="13602" width="5" bestFit="1" customWidth="1"/>
    <col min="13603" max="13638" width="11.44140625" bestFit="1" customWidth="1"/>
    <col min="13825" max="13825" width="60.109375" bestFit="1" customWidth="1"/>
    <col min="13826" max="13826" width="25.6640625" bestFit="1" customWidth="1"/>
    <col min="13827" max="13827" width="43.109375" bestFit="1" customWidth="1"/>
    <col min="13828" max="13828" width="12.77734375" bestFit="1" customWidth="1"/>
    <col min="13829" max="13858" width="5" bestFit="1" customWidth="1"/>
    <col min="13859" max="13894" width="11.44140625" bestFit="1" customWidth="1"/>
    <col min="14081" max="14081" width="60.109375" bestFit="1" customWidth="1"/>
    <col min="14082" max="14082" width="25.6640625" bestFit="1" customWidth="1"/>
    <col min="14083" max="14083" width="43.109375" bestFit="1" customWidth="1"/>
    <col min="14084" max="14084" width="12.77734375" bestFit="1" customWidth="1"/>
    <col min="14085" max="14114" width="5" bestFit="1" customWidth="1"/>
    <col min="14115" max="14150" width="11.44140625" bestFit="1" customWidth="1"/>
    <col min="14337" max="14337" width="60.109375" bestFit="1" customWidth="1"/>
    <col min="14338" max="14338" width="25.6640625" bestFit="1" customWidth="1"/>
    <col min="14339" max="14339" width="43.109375" bestFit="1" customWidth="1"/>
    <col min="14340" max="14340" width="12.77734375" bestFit="1" customWidth="1"/>
    <col min="14341" max="14370" width="5" bestFit="1" customWidth="1"/>
    <col min="14371" max="14406" width="11.44140625" bestFit="1" customWidth="1"/>
    <col min="14593" max="14593" width="60.109375" bestFit="1" customWidth="1"/>
    <col min="14594" max="14594" width="25.6640625" bestFit="1" customWidth="1"/>
    <col min="14595" max="14595" width="43.109375" bestFit="1" customWidth="1"/>
    <col min="14596" max="14596" width="12.77734375" bestFit="1" customWidth="1"/>
    <col min="14597" max="14626" width="5" bestFit="1" customWidth="1"/>
    <col min="14627" max="14662" width="11.44140625" bestFit="1" customWidth="1"/>
    <col min="14849" max="14849" width="60.109375" bestFit="1" customWidth="1"/>
    <col min="14850" max="14850" width="25.6640625" bestFit="1" customWidth="1"/>
    <col min="14851" max="14851" width="43.109375" bestFit="1" customWidth="1"/>
    <col min="14852" max="14852" width="12.77734375" bestFit="1" customWidth="1"/>
    <col min="14853" max="14882" width="5" bestFit="1" customWidth="1"/>
    <col min="14883" max="14918" width="11.44140625" bestFit="1" customWidth="1"/>
    <col min="15105" max="15105" width="60.109375" bestFit="1" customWidth="1"/>
    <col min="15106" max="15106" width="25.6640625" bestFit="1" customWidth="1"/>
    <col min="15107" max="15107" width="43.109375" bestFit="1" customWidth="1"/>
    <col min="15108" max="15108" width="12.77734375" bestFit="1" customWidth="1"/>
    <col min="15109" max="15138" width="5" bestFit="1" customWidth="1"/>
    <col min="15139" max="15174" width="11.44140625" bestFit="1" customWidth="1"/>
    <col min="15361" max="15361" width="60.109375" bestFit="1" customWidth="1"/>
    <col min="15362" max="15362" width="25.6640625" bestFit="1" customWidth="1"/>
    <col min="15363" max="15363" width="43.109375" bestFit="1" customWidth="1"/>
    <col min="15364" max="15364" width="12.77734375" bestFit="1" customWidth="1"/>
    <col min="15365" max="15394" width="5" bestFit="1" customWidth="1"/>
    <col min="15395" max="15430" width="11.44140625" bestFit="1" customWidth="1"/>
    <col min="15617" max="15617" width="60.109375" bestFit="1" customWidth="1"/>
    <col min="15618" max="15618" width="25.6640625" bestFit="1" customWidth="1"/>
    <col min="15619" max="15619" width="43.109375" bestFit="1" customWidth="1"/>
    <col min="15620" max="15620" width="12.77734375" bestFit="1" customWidth="1"/>
    <col min="15621" max="15650" width="5" bestFit="1" customWidth="1"/>
    <col min="15651" max="15686" width="11.44140625" bestFit="1" customWidth="1"/>
    <col min="15873" max="15873" width="60.109375" bestFit="1" customWidth="1"/>
    <col min="15874" max="15874" width="25.6640625" bestFit="1" customWidth="1"/>
    <col min="15875" max="15875" width="43.109375" bestFit="1" customWidth="1"/>
    <col min="15876" max="15876" width="12.77734375" bestFit="1" customWidth="1"/>
    <col min="15877" max="15906" width="5" bestFit="1" customWidth="1"/>
    <col min="15907" max="15942" width="11.44140625" bestFit="1" customWidth="1"/>
    <col min="16129" max="16129" width="60.109375" bestFit="1" customWidth="1"/>
    <col min="16130" max="16130" width="25.6640625" bestFit="1" customWidth="1"/>
    <col min="16131" max="16131" width="43.109375" bestFit="1" customWidth="1"/>
    <col min="16132" max="16132" width="12.77734375" bestFit="1" customWidth="1"/>
    <col min="16133" max="16162" width="5" bestFit="1" customWidth="1"/>
    <col min="16163" max="16198" width="11.44140625" bestFit="1" customWidth="1"/>
  </cols>
  <sheetData>
    <row r="1" spans="1:70" x14ac:dyDescent="0.3">
      <c r="A1" t="s">
        <v>20</v>
      </c>
      <c r="B1" t="s">
        <v>21</v>
      </c>
    </row>
    <row r="2" spans="1:70" x14ac:dyDescent="0.3">
      <c r="A2" t="s">
        <v>22</v>
      </c>
      <c r="B2" s="4">
        <v>46204</v>
      </c>
    </row>
    <row r="4" spans="1:70" x14ac:dyDescent="0.3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30</v>
      </c>
      <c r="I4" t="s">
        <v>31</v>
      </c>
      <c r="J4" t="s">
        <v>32</v>
      </c>
      <c r="K4" t="s">
        <v>33</v>
      </c>
      <c r="L4" t="s">
        <v>34</v>
      </c>
      <c r="M4" t="s">
        <v>35</v>
      </c>
      <c r="N4" t="s">
        <v>36</v>
      </c>
      <c r="O4" t="s">
        <v>37</v>
      </c>
      <c r="P4" t="s">
        <v>38</v>
      </c>
      <c r="Q4" t="s">
        <v>39</v>
      </c>
      <c r="R4" t="s">
        <v>40</v>
      </c>
      <c r="S4" t="s">
        <v>41</v>
      </c>
      <c r="T4" t="s">
        <v>42</v>
      </c>
      <c r="U4" t="s">
        <v>43</v>
      </c>
      <c r="V4" t="s">
        <v>44</v>
      </c>
      <c r="W4" t="s">
        <v>45</v>
      </c>
      <c r="X4" t="s">
        <v>46</v>
      </c>
      <c r="Y4" t="s">
        <v>47</v>
      </c>
      <c r="Z4" t="s">
        <v>48</v>
      </c>
      <c r="AA4" t="s">
        <v>49</v>
      </c>
      <c r="AB4" t="s">
        <v>50</v>
      </c>
      <c r="AC4" t="s">
        <v>51</v>
      </c>
      <c r="AD4" t="s">
        <v>52</v>
      </c>
      <c r="AE4" t="s">
        <v>53</v>
      </c>
      <c r="AF4" t="s">
        <v>54</v>
      </c>
      <c r="AG4" t="s">
        <v>55</v>
      </c>
      <c r="AH4" t="s">
        <v>56</v>
      </c>
      <c r="AI4" t="s">
        <v>57</v>
      </c>
      <c r="AJ4" t="s">
        <v>58</v>
      </c>
      <c r="AK4" t="s">
        <v>59</v>
      </c>
      <c r="AL4" t="s">
        <v>60</v>
      </c>
      <c r="AM4" t="s">
        <v>61</v>
      </c>
      <c r="AN4" t="s">
        <v>62</v>
      </c>
      <c r="AO4" t="s">
        <v>63</v>
      </c>
      <c r="AP4" t="s">
        <v>64</v>
      </c>
      <c r="AQ4" t="s">
        <v>65</v>
      </c>
      <c r="AR4" t="s">
        <v>66</v>
      </c>
      <c r="AS4" t="s">
        <v>67</v>
      </c>
      <c r="AT4" t="s">
        <v>68</v>
      </c>
      <c r="AU4" t="s">
        <v>69</v>
      </c>
      <c r="AV4" t="s">
        <v>70</v>
      </c>
      <c r="AW4" t="s">
        <v>71</v>
      </c>
      <c r="AX4" t="s">
        <v>72</v>
      </c>
      <c r="AY4" t="s">
        <v>73</v>
      </c>
      <c r="AZ4" t="s">
        <v>74</v>
      </c>
      <c r="BA4" t="s">
        <v>75</v>
      </c>
      <c r="BB4" t="s">
        <v>76</v>
      </c>
      <c r="BC4" t="s">
        <v>77</v>
      </c>
      <c r="BD4" t="s">
        <v>78</v>
      </c>
      <c r="BE4" t="s">
        <v>79</v>
      </c>
      <c r="BF4" t="s">
        <v>80</v>
      </c>
      <c r="BG4" t="s">
        <v>81</v>
      </c>
      <c r="BH4" t="s">
        <v>82</v>
      </c>
      <c r="BI4" t="s">
        <v>83</v>
      </c>
      <c r="BJ4" t="s">
        <v>84</v>
      </c>
      <c r="BK4" t="s">
        <v>85</v>
      </c>
      <c r="BL4" s="9" t="s">
        <v>86</v>
      </c>
      <c r="BM4" s="9" t="s">
        <v>87</v>
      </c>
      <c r="BN4" s="9" t="s">
        <v>88</v>
      </c>
      <c r="BO4" s="9" t="s">
        <v>89</v>
      </c>
      <c r="BP4" s="9" t="s">
        <v>90</v>
      </c>
      <c r="BQ4" t="s">
        <v>91</v>
      </c>
      <c r="BR4" t="s">
        <v>92</v>
      </c>
    </row>
    <row r="5" spans="1:70" x14ac:dyDescent="0.3">
      <c r="A5" t="s">
        <v>93</v>
      </c>
      <c r="B5" t="s">
        <v>94</v>
      </c>
      <c r="C5" t="s">
        <v>95</v>
      </c>
      <c r="D5" t="s">
        <v>96</v>
      </c>
      <c r="AI5">
        <v>0.92337117060550999</v>
      </c>
      <c r="AJ5">
        <v>0.94331600024489304</v>
      </c>
      <c r="AK5">
        <v>0.95755149501658499</v>
      </c>
      <c r="AL5">
        <v>0.98495802679187405</v>
      </c>
      <c r="AM5">
        <v>1.02500603222283</v>
      </c>
      <c r="AN5">
        <v>1.0378481279831899</v>
      </c>
      <c r="AO5">
        <v>1.0524095065884</v>
      </c>
      <c r="AP5">
        <v>1.07289179614439</v>
      </c>
      <c r="AQ5">
        <v>1.1309170335169401</v>
      </c>
      <c r="AR5">
        <v>1.1395589256224901</v>
      </c>
      <c r="AS5">
        <v>1.1258629124308299</v>
      </c>
      <c r="AT5">
        <v>1.16305010240635</v>
      </c>
      <c r="AU5">
        <v>1.1960413289896401</v>
      </c>
      <c r="AV5">
        <v>1.20864669229519</v>
      </c>
      <c r="AW5">
        <v>1.2100687639346599</v>
      </c>
      <c r="AX5">
        <v>1.2327370548548799</v>
      </c>
      <c r="AY5">
        <v>1.2375265821647199</v>
      </c>
      <c r="AZ5">
        <v>1.2671382067947701</v>
      </c>
      <c r="BA5">
        <v>1.2961757821211399</v>
      </c>
      <c r="BB5">
        <v>1.3101724000606301</v>
      </c>
      <c r="BC5">
        <v>1.2786049494651099</v>
      </c>
      <c r="BD5">
        <v>1.30294060707092</v>
      </c>
      <c r="BE5">
        <v>1.31876661849032</v>
      </c>
      <c r="BF5">
        <v>1.28702435899103</v>
      </c>
      <c r="BG5">
        <v>1.3117209860101999</v>
      </c>
      <c r="BH5">
        <v>1.36631378592424</v>
      </c>
      <c r="BI5">
        <v>1.3600145892454201</v>
      </c>
      <c r="BJ5">
        <v>1.3566366434097299</v>
      </c>
      <c r="BK5">
        <v>1.37060558795929</v>
      </c>
      <c r="BL5" s="9">
        <v>1.42321181297302</v>
      </c>
      <c r="BM5" s="9">
        <v>1.4119086265564</v>
      </c>
      <c r="BN5" s="9">
        <v>1.36395359039307</v>
      </c>
      <c r="BO5" s="9">
        <v>1.32552993286486</v>
      </c>
      <c r="BP5" s="9">
        <v>1.31448380119852</v>
      </c>
      <c r="BQ5">
        <v>1.3358003334369</v>
      </c>
    </row>
    <row r="6" spans="1:70" x14ac:dyDescent="0.3">
      <c r="A6" t="s">
        <v>97</v>
      </c>
      <c r="B6" t="s">
        <v>98</v>
      </c>
      <c r="C6" t="s">
        <v>95</v>
      </c>
      <c r="D6" t="s">
        <v>96</v>
      </c>
    </row>
    <row r="7" spans="1:70" x14ac:dyDescent="0.3">
      <c r="A7" t="s">
        <v>99</v>
      </c>
      <c r="B7" t="s">
        <v>100</v>
      </c>
      <c r="C7" t="s">
        <v>95</v>
      </c>
      <c r="D7" t="s">
        <v>96</v>
      </c>
      <c r="AS7">
        <v>10.1998697278633</v>
      </c>
      <c r="AT7">
        <v>8.8007175217884193</v>
      </c>
      <c r="AU7">
        <v>9.1968882605419697</v>
      </c>
      <c r="AV7">
        <v>10.0699941213286</v>
      </c>
      <c r="AW7">
        <v>10.911604074467499</v>
      </c>
      <c r="AX7">
        <v>11.734434845645501</v>
      </c>
      <c r="AY7">
        <v>12.202965439050001</v>
      </c>
      <c r="AZ7">
        <v>14.557616288508299</v>
      </c>
      <c r="BA7">
        <v>14.581836306571001</v>
      </c>
      <c r="BB7">
        <v>14.1789193736488</v>
      </c>
      <c r="BC7">
        <v>14.5430529453148</v>
      </c>
      <c r="BD7">
        <v>16.6134779097919</v>
      </c>
      <c r="BE7">
        <v>16.930295089868501</v>
      </c>
      <c r="BF7">
        <v>16.881545838992299</v>
      </c>
      <c r="BG7">
        <v>16.127803808055099</v>
      </c>
      <c r="BH7">
        <v>15.8235824504332</v>
      </c>
      <c r="BI7">
        <v>15.923655965670299</v>
      </c>
      <c r="BJ7">
        <v>15.4202070236206</v>
      </c>
      <c r="BK7">
        <v>14.8562349775318</v>
      </c>
      <c r="BL7" s="9">
        <v>15.026434394062001</v>
      </c>
      <c r="BM7" s="9">
        <v>15.3352430921872</v>
      </c>
      <c r="BN7" s="9">
        <v>14.5879421234131</v>
      </c>
      <c r="BO7" s="9">
        <v>14.9003323018049</v>
      </c>
      <c r="BP7" s="9">
        <v>14.7887521912564</v>
      </c>
      <c r="BQ7">
        <v>13.232057162648101</v>
      </c>
    </row>
    <row r="8" spans="1:70" x14ac:dyDescent="0.3">
      <c r="A8" t="s">
        <v>101</v>
      </c>
      <c r="B8" t="s">
        <v>102</v>
      </c>
      <c r="C8" t="s">
        <v>95</v>
      </c>
      <c r="D8" t="s">
        <v>96</v>
      </c>
    </row>
    <row r="9" spans="1:70" x14ac:dyDescent="0.3">
      <c r="A9" t="s">
        <v>103</v>
      </c>
      <c r="B9" t="s">
        <v>104</v>
      </c>
      <c r="C9" t="s">
        <v>95</v>
      </c>
      <c r="D9" t="s">
        <v>96</v>
      </c>
      <c r="AI9">
        <v>1.0819093568556201E-8</v>
      </c>
      <c r="AJ9">
        <v>2.1590712851754701E-8</v>
      </c>
      <c r="AK9">
        <v>1.21700483539808E-7</v>
      </c>
      <c r="AL9">
        <v>1.2099672482768801E-6</v>
      </c>
      <c r="AM9">
        <v>2.6962888759268499E-5</v>
      </c>
      <c r="AN9">
        <v>5.0850730108091601E-4</v>
      </c>
      <c r="AO9">
        <v>2.4471544833341501E-2</v>
      </c>
      <c r="AP9">
        <v>4.70195463427861E-2</v>
      </c>
      <c r="AQ9">
        <v>6.4797892138371005E-2</v>
      </c>
      <c r="AR9">
        <v>0.420102006470782</v>
      </c>
      <c r="AS9">
        <v>2.12800471715728</v>
      </c>
      <c r="AT9">
        <v>4.29448449000484</v>
      </c>
      <c r="AU9">
        <v>10.253844495509901</v>
      </c>
      <c r="AV9">
        <v>19.568384441617901</v>
      </c>
      <c r="AW9">
        <v>25.417273142067401</v>
      </c>
      <c r="AX9">
        <v>34.536003840285098</v>
      </c>
      <c r="AY9">
        <v>39.136137219775499</v>
      </c>
      <c r="AZ9">
        <v>40.075493462360299</v>
      </c>
      <c r="BA9">
        <v>46.9563993663959</v>
      </c>
      <c r="BB9">
        <v>40.008356968818703</v>
      </c>
      <c r="BC9">
        <v>50.860966393381801</v>
      </c>
      <c r="BD9">
        <v>64.605751037597699</v>
      </c>
      <c r="BE9">
        <v>66.017185620388204</v>
      </c>
      <c r="BF9">
        <v>66.695572742587899</v>
      </c>
      <c r="BG9">
        <v>66.001875761262198</v>
      </c>
      <c r="BH9">
        <v>69.585903528309203</v>
      </c>
      <c r="BI9">
        <v>82.863326644722903</v>
      </c>
      <c r="BJ9">
        <v>95.837242126464801</v>
      </c>
      <c r="BK9">
        <v>111.44181060791</v>
      </c>
      <c r="BL9" s="9">
        <v>124.43960571289099</v>
      </c>
      <c r="BM9" s="9">
        <v>146.90913391113301</v>
      </c>
      <c r="BN9" s="9">
        <v>174.09051513671901</v>
      </c>
      <c r="BO9" s="9">
        <v>191.89616090516</v>
      </c>
      <c r="BP9" s="9">
        <v>220.82628379125501</v>
      </c>
      <c r="BQ9">
        <v>275.54133442715101</v>
      </c>
      <c r="BR9">
        <v>322.96596223388701</v>
      </c>
    </row>
    <row r="10" spans="1:70" x14ac:dyDescent="0.3">
      <c r="A10" t="s">
        <v>105</v>
      </c>
      <c r="B10" t="s">
        <v>106</v>
      </c>
      <c r="C10" t="s">
        <v>95</v>
      </c>
      <c r="D10" t="s">
        <v>96</v>
      </c>
      <c r="AI10">
        <v>2.2601708862873502</v>
      </c>
      <c r="AJ10">
        <v>2.9626619202158802</v>
      </c>
      <c r="AK10">
        <v>9.6454049567041906</v>
      </c>
      <c r="AL10">
        <v>21.260980520875201</v>
      </c>
      <c r="AM10">
        <v>28.277658084275501</v>
      </c>
      <c r="AN10">
        <v>30.422014081547601</v>
      </c>
      <c r="AO10">
        <v>34.9342388924779</v>
      </c>
      <c r="AP10">
        <v>38.722676344526903</v>
      </c>
      <c r="AQ10">
        <v>40.715832653767599</v>
      </c>
      <c r="AR10">
        <v>41.101611267883598</v>
      </c>
      <c r="AS10">
        <v>42.010688958982698</v>
      </c>
      <c r="AT10">
        <v>42.815978392002698</v>
      </c>
      <c r="AU10">
        <v>42.9261500020936</v>
      </c>
      <c r="AV10">
        <v>44.596458047210298</v>
      </c>
      <c r="AW10">
        <v>44.903286664220097</v>
      </c>
      <c r="AX10">
        <v>45.527442780762101</v>
      </c>
      <c r="AY10">
        <v>44.421971461375101</v>
      </c>
      <c r="AZ10">
        <v>44.626386270314498</v>
      </c>
      <c r="BA10">
        <v>44.561030050511299</v>
      </c>
      <c r="BB10">
        <v>44.316412211106702</v>
      </c>
      <c r="BC10">
        <v>44.208527539652302</v>
      </c>
      <c r="BD10">
        <v>43.857946713933998</v>
      </c>
      <c r="BE10">
        <v>43.655276918360599</v>
      </c>
      <c r="BF10">
        <v>44.1137346771784</v>
      </c>
      <c r="BG10">
        <v>42.893979469690201</v>
      </c>
      <c r="BH10">
        <v>42.705902754334502</v>
      </c>
      <c r="BI10">
        <v>42.3856045548293</v>
      </c>
      <c r="BJ10">
        <v>42.255676208514302</v>
      </c>
      <c r="BK10">
        <v>42.302763484982997</v>
      </c>
      <c r="BL10" s="9">
        <v>40.5505352382444</v>
      </c>
      <c r="BM10" s="9">
        <v>40.210482375540401</v>
      </c>
      <c r="BN10" s="9">
        <v>41.165508468425202</v>
      </c>
      <c r="BO10" s="9">
        <v>39.607924506944201</v>
      </c>
      <c r="BP10" s="9">
        <v>39.454784518623498</v>
      </c>
      <c r="BQ10">
        <v>39.6672501245719</v>
      </c>
      <c r="BR10">
        <v>39.980537594229297</v>
      </c>
    </row>
    <row r="11" spans="1:70" x14ac:dyDescent="0.3">
      <c r="A11" t="s">
        <v>107</v>
      </c>
      <c r="B11" t="s">
        <v>108</v>
      </c>
      <c r="C11" t="s">
        <v>95</v>
      </c>
      <c r="D11" t="s">
        <v>96</v>
      </c>
      <c r="AI11">
        <v>0.481169191566506</v>
      </c>
      <c r="AJ11">
        <v>0.49770746155941997</v>
      </c>
      <c r="AK11">
        <v>0.51927396209225796</v>
      </c>
      <c r="AL11">
        <v>0.53026560978923798</v>
      </c>
      <c r="AM11">
        <v>0.539323536542202</v>
      </c>
      <c r="AN11">
        <v>0.55430692989188701</v>
      </c>
      <c r="AO11">
        <v>0.54868068970286998</v>
      </c>
      <c r="AP11">
        <v>0.55139761019618705</v>
      </c>
      <c r="AQ11">
        <v>0.55344612356578404</v>
      </c>
      <c r="AR11">
        <v>0.56063265615799796</v>
      </c>
      <c r="AS11">
        <v>0.70577989545238795</v>
      </c>
      <c r="AT11">
        <v>0.71150089935284899</v>
      </c>
      <c r="AU11">
        <v>0.72330999833542597</v>
      </c>
      <c r="AV11">
        <v>0.73184415262569602</v>
      </c>
      <c r="AW11">
        <v>0.734362308945265</v>
      </c>
      <c r="AX11">
        <v>0.73621821537322796</v>
      </c>
      <c r="AY11">
        <v>0.73888463844034702</v>
      </c>
      <c r="AZ11">
        <v>0.74249577423719304</v>
      </c>
      <c r="BA11">
        <v>0.74502811126809598</v>
      </c>
      <c r="BB11">
        <v>0.74143950668973102</v>
      </c>
      <c r="BC11">
        <v>0.73527906820198197</v>
      </c>
      <c r="BD11">
        <v>0.72183361607853203</v>
      </c>
      <c r="BE11">
        <v>0.70987459085612103</v>
      </c>
      <c r="BF11">
        <v>0.70112599734168302</v>
      </c>
      <c r="BG11">
        <v>0.68854509049581103</v>
      </c>
      <c r="BH11">
        <v>0.68672048336101299</v>
      </c>
      <c r="BI11">
        <v>0.68262175750632303</v>
      </c>
      <c r="BJ11">
        <v>0.67823398113250699</v>
      </c>
      <c r="BK11">
        <v>0.65632800960034599</v>
      </c>
      <c r="BL11" s="9">
        <v>0.64122788740431003</v>
      </c>
      <c r="BM11" s="9">
        <v>0.62787878020522303</v>
      </c>
      <c r="BN11" s="9">
        <v>0.60457354784011796</v>
      </c>
      <c r="BO11" s="9">
        <v>0.58834142557845703</v>
      </c>
      <c r="BP11" s="9">
        <v>0.60306630903645697</v>
      </c>
      <c r="BQ11">
        <v>0.60482665857228601</v>
      </c>
      <c r="BR11">
        <v>0.60384857736812503</v>
      </c>
    </row>
    <row r="12" spans="1:70" x14ac:dyDescent="0.3">
      <c r="A12" t="s">
        <v>109</v>
      </c>
      <c r="B12" t="s">
        <v>110</v>
      </c>
      <c r="C12" t="s">
        <v>95</v>
      </c>
      <c r="D12" t="s">
        <v>96</v>
      </c>
    </row>
    <row r="13" spans="1:70" x14ac:dyDescent="0.3">
      <c r="A13" t="s">
        <v>111</v>
      </c>
      <c r="B13" t="s">
        <v>112</v>
      </c>
      <c r="C13" t="s">
        <v>95</v>
      </c>
      <c r="D13" t="s">
        <v>96</v>
      </c>
      <c r="AI13">
        <v>1.1084987812412099</v>
      </c>
      <c r="AJ13">
        <v>1.0809309421959401</v>
      </c>
      <c r="AK13">
        <v>1.0759413950997601</v>
      </c>
      <c r="AL13">
        <v>1.06446367617045</v>
      </c>
      <c r="AM13">
        <v>1.03947403088454</v>
      </c>
      <c r="AN13">
        <v>1.0579110414464099</v>
      </c>
      <c r="AO13">
        <v>1.09886629873912</v>
      </c>
      <c r="AP13">
        <v>1.06995097497056</v>
      </c>
      <c r="AQ13">
        <v>1.0130450876860999</v>
      </c>
      <c r="AR13">
        <v>1.08325129463518</v>
      </c>
      <c r="AS13">
        <v>1.1806436375552201</v>
      </c>
      <c r="AT13">
        <v>1.1275192003330801</v>
      </c>
      <c r="AU13">
        <v>1.1521319305133499</v>
      </c>
      <c r="AV13">
        <v>1.1758386086528501</v>
      </c>
      <c r="AW13">
        <v>1.2423893785122699</v>
      </c>
      <c r="AX13">
        <v>1.4036993477348501</v>
      </c>
      <c r="AY13">
        <v>1.5245964121876401</v>
      </c>
      <c r="AZ13">
        <v>1.6704321953329899</v>
      </c>
      <c r="BA13">
        <v>1.9425915338033799</v>
      </c>
      <c r="BB13">
        <v>1.6375481706339099</v>
      </c>
      <c r="BC13">
        <v>1.93268817638176</v>
      </c>
      <c r="BD13">
        <v>2.12660837173462</v>
      </c>
      <c r="BE13">
        <v>2.1879699726825002</v>
      </c>
      <c r="BF13">
        <v>2.2341905856945998</v>
      </c>
      <c r="BG13">
        <v>2.2135167354779299</v>
      </c>
      <c r="BH13">
        <v>2.2292469305366902</v>
      </c>
      <c r="BI13">
        <v>2.2417488442255502</v>
      </c>
      <c r="BJ13">
        <v>2.28525042533875</v>
      </c>
      <c r="BK13">
        <v>2.2351586818695099</v>
      </c>
      <c r="BL13" s="9">
        <v>2.1137228012085001</v>
      </c>
      <c r="BM13" s="9">
        <v>2.0889844894409202</v>
      </c>
      <c r="BN13" s="9">
        <v>2.3625671863555899</v>
      </c>
      <c r="BO13" s="9">
        <v>2.4835569636609298</v>
      </c>
      <c r="BP13" s="9">
        <v>2.3465495423931402</v>
      </c>
      <c r="BQ13">
        <v>2.32695589646038</v>
      </c>
    </row>
    <row r="14" spans="1:70" x14ac:dyDescent="0.3">
      <c r="A14" t="s">
        <v>113</v>
      </c>
      <c r="B14" t="s">
        <v>114</v>
      </c>
      <c r="C14" t="s">
        <v>95</v>
      </c>
      <c r="D14" t="s">
        <v>96</v>
      </c>
      <c r="AI14">
        <v>0.29393947010246102</v>
      </c>
      <c r="AJ14">
        <v>0.68380637598757998</v>
      </c>
      <c r="AK14">
        <v>0.77602325282210805</v>
      </c>
      <c r="AL14">
        <v>0.73105983038002598</v>
      </c>
      <c r="AM14">
        <v>0.73617148651411202</v>
      </c>
      <c r="AN14">
        <v>0.74387547110024599</v>
      </c>
      <c r="AO14">
        <v>0.73011910092064702</v>
      </c>
      <c r="AP14">
        <v>0.71441231395853699</v>
      </c>
      <c r="AQ14">
        <v>0.69442518050447199</v>
      </c>
      <c r="AR14">
        <v>0.67215993397321905</v>
      </c>
      <c r="AS14">
        <v>0.664089244736491</v>
      </c>
      <c r="AT14">
        <v>0.64234866891100895</v>
      </c>
      <c r="AU14">
        <v>0.82578693069055698</v>
      </c>
      <c r="AV14">
        <v>0.89479304386578096</v>
      </c>
      <c r="AW14">
        <v>1.03137254895737</v>
      </c>
      <c r="AX14">
        <v>1.10319436906769</v>
      </c>
      <c r="AY14">
        <v>1.2172469768993299</v>
      </c>
      <c r="AZ14">
        <v>1.3621973162943899</v>
      </c>
      <c r="BA14">
        <v>1.6461183813018001</v>
      </c>
      <c r="BB14">
        <v>1.88761027799013</v>
      </c>
      <c r="BC14">
        <v>2.2550015795955698</v>
      </c>
      <c r="BD14">
        <v>2.7331278324127202</v>
      </c>
      <c r="BE14">
        <v>3.2200316359042298</v>
      </c>
      <c r="BF14">
        <v>3.94556760852856</v>
      </c>
      <c r="BG14">
        <v>5.4615137858400402</v>
      </c>
      <c r="BH14">
        <v>6.8825897122465296</v>
      </c>
      <c r="BI14">
        <v>9.3221173257776702</v>
      </c>
      <c r="BJ14">
        <v>10.2927856445313</v>
      </c>
      <c r="BK14">
        <v>13.526813507080099</v>
      </c>
      <c r="BL14" s="9">
        <v>20.383668899536101</v>
      </c>
      <c r="BM14" s="9">
        <v>26.887184143066399</v>
      </c>
      <c r="BN14" s="9">
        <v>38.783332824707003</v>
      </c>
      <c r="BO14" s="9">
        <v>61.1893443740869</v>
      </c>
      <c r="BP14" s="9">
        <v>139.69218707826499</v>
      </c>
      <c r="BQ14">
        <v>419.292111285901</v>
      </c>
      <c r="BR14">
        <v>567.29742134342405</v>
      </c>
    </row>
    <row r="15" spans="1:70" x14ac:dyDescent="0.3">
      <c r="A15" t="s">
        <v>115</v>
      </c>
      <c r="B15" t="s">
        <v>116</v>
      </c>
      <c r="C15" t="s">
        <v>95</v>
      </c>
      <c r="D15" t="s">
        <v>96</v>
      </c>
      <c r="AI15">
        <v>5.1311814236537096E-3</v>
      </c>
      <c r="AJ15">
        <v>8.90352600975239E-3</v>
      </c>
      <c r="AK15">
        <v>5.8220667291130498E-2</v>
      </c>
      <c r="AL15">
        <v>0.84806521151854297</v>
      </c>
      <c r="AM15">
        <v>34.934695191251798</v>
      </c>
      <c r="AN15">
        <v>89.363151647787404</v>
      </c>
      <c r="AO15">
        <v>104.94959506917201</v>
      </c>
      <c r="AP15">
        <v>121.46878351243301</v>
      </c>
      <c r="AQ15">
        <v>132.969717654654</v>
      </c>
      <c r="AR15">
        <v>131.18486621132399</v>
      </c>
      <c r="AS15">
        <v>126.516955225727</v>
      </c>
      <c r="AT15">
        <v>128.71476223829299</v>
      </c>
      <c r="AU15">
        <v>129.733038303032</v>
      </c>
      <c r="AV15">
        <v>133.07158068618901</v>
      </c>
      <c r="AW15">
        <v>137.72311003233199</v>
      </c>
      <c r="AX15">
        <v>137.82099484250699</v>
      </c>
      <c r="AY15">
        <v>139.87215667210799</v>
      </c>
      <c r="AZ15">
        <v>142.008340441028</v>
      </c>
      <c r="BA15">
        <v>147.66886814307301</v>
      </c>
      <c r="BB15">
        <v>150.42871817195899</v>
      </c>
      <c r="BC15">
        <v>160.16858975275599</v>
      </c>
      <c r="BD15">
        <v>163.65000915527301</v>
      </c>
      <c r="BE15">
        <v>157.76332742808199</v>
      </c>
      <c r="BF15">
        <v>159.44056046603299</v>
      </c>
      <c r="BG15">
        <v>164.55766653916899</v>
      </c>
      <c r="BH15">
        <v>172.04720077425</v>
      </c>
      <c r="BI15">
        <v>160.208207872256</v>
      </c>
      <c r="BJ15">
        <v>154.78659057617199</v>
      </c>
      <c r="BK15">
        <v>157.37690734863301</v>
      </c>
      <c r="BL15" s="9">
        <v>147.48614501953099</v>
      </c>
      <c r="BM15" s="9">
        <v>141.94055175781301</v>
      </c>
      <c r="BN15" s="9">
        <v>148.24122619628901</v>
      </c>
      <c r="BO15" s="9">
        <v>149.449957812148</v>
      </c>
      <c r="BP15" s="9">
        <v>148.585343699986</v>
      </c>
      <c r="BQ15">
        <v>147.017595146307</v>
      </c>
      <c r="BR15">
        <v>148.11782018568999</v>
      </c>
    </row>
    <row r="16" spans="1:70" x14ac:dyDescent="0.3">
      <c r="A16" t="s">
        <v>117</v>
      </c>
      <c r="B16" t="s">
        <v>118</v>
      </c>
      <c r="C16" t="s">
        <v>95</v>
      </c>
      <c r="D16" t="s">
        <v>96</v>
      </c>
    </row>
    <row r="17" spans="1:70" x14ac:dyDescent="0.3">
      <c r="A17" t="s">
        <v>119</v>
      </c>
      <c r="B17" t="s">
        <v>120</v>
      </c>
      <c r="C17" t="s">
        <v>95</v>
      </c>
      <c r="D17" t="s">
        <v>96</v>
      </c>
      <c r="AI17">
        <v>1.5770210389687001</v>
      </c>
      <c r="AJ17">
        <v>1.5728288476427801</v>
      </c>
      <c r="AK17">
        <v>1.5828572003389101</v>
      </c>
      <c r="AL17">
        <v>1.5820142932671</v>
      </c>
      <c r="AM17">
        <v>1.60452126381349</v>
      </c>
      <c r="AN17">
        <v>1.6194737403947801</v>
      </c>
      <c r="AO17">
        <v>1.64459919176866</v>
      </c>
      <c r="AP17">
        <v>1.6576263397147799</v>
      </c>
      <c r="AQ17">
        <v>1.6831459585431101</v>
      </c>
      <c r="AR17">
        <v>1.69303721551361</v>
      </c>
      <c r="AS17">
        <v>1.6809571037083599</v>
      </c>
      <c r="AT17">
        <v>1.6778679426894001</v>
      </c>
      <c r="AU17">
        <v>1.6732493459892801</v>
      </c>
      <c r="AV17">
        <v>1.63298862458897</v>
      </c>
      <c r="AW17">
        <v>1.6275748640603001</v>
      </c>
      <c r="AX17">
        <v>1.65192555191116</v>
      </c>
      <c r="AY17">
        <v>1.6204176309007901</v>
      </c>
      <c r="AZ17">
        <v>1.6466080041098301</v>
      </c>
      <c r="BA17">
        <v>1.69202968924773</v>
      </c>
      <c r="BB17">
        <v>1.7003178284021101</v>
      </c>
      <c r="BC17">
        <v>1.70690523270922</v>
      </c>
      <c r="BD17">
        <v>1.6913766860961901</v>
      </c>
      <c r="BE17">
        <v>1.8350408768681301</v>
      </c>
      <c r="BF17">
        <v>1.8675598988906701</v>
      </c>
      <c r="BG17">
        <v>1.9351100516714399</v>
      </c>
      <c r="BH17">
        <v>2.0685586973430898</v>
      </c>
      <c r="BI17">
        <v>2.09674444871081</v>
      </c>
      <c r="BJ17">
        <v>2.1383373737335201</v>
      </c>
      <c r="BK17">
        <v>2.0118179321289098</v>
      </c>
      <c r="BL17" s="9">
        <v>1.9216222763061499</v>
      </c>
      <c r="BM17" s="9">
        <v>1.85506355762482</v>
      </c>
      <c r="BN17" s="9">
        <v>1.8193948268890401</v>
      </c>
      <c r="BO17" s="9">
        <v>1.8147136598268201</v>
      </c>
      <c r="BP17" s="9">
        <v>1.86354196795733</v>
      </c>
      <c r="BQ17">
        <v>1.8668239940907601</v>
      </c>
      <c r="BR17">
        <v>1.87014584555665</v>
      </c>
    </row>
    <row r="18" spans="1:70" x14ac:dyDescent="0.3">
      <c r="A18" t="s">
        <v>7</v>
      </c>
      <c r="B18" t="s">
        <v>121</v>
      </c>
      <c r="C18" t="s">
        <v>95</v>
      </c>
      <c r="D18" t="s">
        <v>96</v>
      </c>
      <c r="AI18">
        <v>1.365893</v>
      </c>
      <c r="AJ18">
        <v>1.3488560000000001</v>
      </c>
      <c r="AK18">
        <v>1.3281890000000001</v>
      </c>
      <c r="AL18">
        <v>1.312441</v>
      </c>
      <c r="AM18">
        <v>1.3009040000000001</v>
      </c>
      <c r="AN18">
        <v>1.3103020000000001</v>
      </c>
      <c r="AO18">
        <v>1.313356</v>
      </c>
      <c r="AP18">
        <v>1.307709</v>
      </c>
      <c r="AQ18">
        <v>1.3007740000000001</v>
      </c>
      <c r="AR18">
        <v>1.29695</v>
      </c>
      <c r="AS18">
        <v>1.3122609999999999</v>
      </c>
      <c r="AT18">
        <v>1.3280860000000001</v>
      </c>
      <c r="AU18">
        <v>1.33649</v>
      </c>
      <c r="AV18">
        <v>1.3521879999999999</v>
      </c>
      <c r="AW18">
        <v>1.3647739999999999</v>
      </c>
      <c r="AX18">
        <v>1.3883559999999999</v>
      </c>
      <c r="AY18">
        <v>1.4033</v>
      </c>
      <c r="AZ18">
        <v>1.427068</v>
      </c>
      <c r="BA18">
        <v>1.4790730000000001</v>
      </c>
      <c r="BB18">
        <v>1.442855</v>
      </c>
      <c r="BC18">
        <v>1.5034810000000001</v>
      </c>
      <c r="BD18">
        <v>1.5110520000000001</v>
      </c>
      <c r="BE18">
        <v>1.5401149999999999</v>
      </c>
      <c r="BF18">
        <v>1.4471229999999999</v>
      </c>
      <c r="BG18">
        <v>1.4524889999999999</v>
      </c>
      <c r="BH18">
        <v>1.4736910000000001</v>
      </c>
      <c r="BI18">
        <v>1.450156</v>
      </c>
      <c r="BJ18">
        <v>1.4775529999999999</v>
      </c>
      <c r="BK18">
        <v>1.4704029999999999</v>
      </c>
      <c r="BL18" s="9">
        <v>1.4592529999999999</v>
      </c>
      <c r="BM18" s="9">
        <v>1.431163</v>
      </c>
      <c r="BN18" s="9">
        <v>1.395724</v>
      </c>
      <c r="BO18" s="9">
        <v>1.358727</v>
      </c>
      <c r="BP18" s="9">
        <v>1.3374680000000001</v>
      </c>
      <c r="BQ18">
        <v>1.366527</v>
      </c>
      <c r="BR18">
        <v>1.398943</v>
      </c>
    </row>
    <row r="19" spans="1:70" x14ac:dyDescent="0.3">
      <c r="A19" t="s">
        <v>122</v>
      </c>
      <c r="B19" t="s">
        <v>123</v>
      </c>
      <c r="C19" t="s">
        <v>95</v>
      </c>
      <c r="D19" t="s">
        <v>96</v>
      </c>
      <c r="AI19">
        <v>0.92003299999999999</v>
      </c>
      <c r="AJ19">
        <v>0.92234799999999995</v>
      </c>
      <c r="AK19">
        <v>0.93317099999999997</v>
      </c>
      <c r="AL19">
        <v>0.936697</v>
      </c>
      <c r="AM19">
        <v>0.94027099999999997</v>
      </c>
      <c r="AN19">
        <v>0.93766700000000003</v>
      </c>
      <c r="AO19">
        <v>0.93379500000000004</v>
      </c>
      <c r="AP19">
        <v>0.93145800000000001</v>
      </c>
      <c r="AQ19">
        <v>0.922709</v>
      </c>
      <c r="AR19">
        <v>0.92390600000000001</v>
      </c>
      <c r="AS19">
        <v>0.90731099999999998</v>
      </c>
      <c r="AT19">
        <v>0.92299399999999998</v>
      </c>
      <c r="AU19">
        <v>0.89979699999999996</v>
      </c>
      <c r="AV19">
        <v>0.88823200000000002</v>
      </c>
      <c r="AW19">
        <v>0.87817100000000003</v>
      </c>
      <c r="AX19">
        <v>0.88193900000000003</v>
      </c>
      <c r="AY19">
        <v>0.86021300000000001</v>
      </c>
      <c r="AZ19">
        <v>0.86801300000000003</v>
      </c>
      <c r="BA19">
        <v>0.85442399999999996</v>
      </c>
      <c r="BB19">
        <v>0.84331699999999998</v>
      </c>
      <c r="BC19">
        <v>0.84243000000000001</v>
      </c>
      <c r="BD19">
        <v>0.83137399999999995</v>
      </c>
      <c r="BE19">
        <v>0.81364800000000004</v>
      </c>
      <c r="BF19">
        <v>0.79708100000000004</v>
      </c>
      <c r="BG19">
        <v>0.79879699999999998</v>
      </c>
      <c r="BH19">
        <v>0.798813</v>
      </c>
      <c r="BI19">
        <v>0.77693100000000004</v>
      </c>
      <c r="BJ19">
        <v>0.77500899999999995</v>
      </c>
      <c r="BK19">
        <v>0.76540300000000006</v>
      </c>
      <c r="BL19" s="9">
        <v>0.73833199999999999</v>
      </c>
      <c r="BM19" s="9">
        <v>0.72879899999999997</v>
      </c>
      <c r="BN19" s="9">
        <v>0.72035000000000005</v>
      </c>
      <c r="BO19" s="9">
        <v>0.68754400000000004</v>
      </c>
      <c r="BP19" s="9">
        <v>0.70463399999999998</v>
      </c>
      <c r="BQ19">
        <v>0.71045100000000005</v>
      </c>
      <c r="BR19">
        <v>0.72535700000000003</v>
      </c>
    </row>
    <row r="20" spans="1:70" x14ac:dyDescent="0.3">
      <c r="A20" t="s">
        <v>124</v>
      </c>
      <c r="B20" t="s">
        <v>125</v>
      </c>
      <c r="C20" t="s">
        <v>95</v>
      </c>
      <c r="D20" t="s">
        <v>96</v>
      </c>
      <c r="AI20">
        <v>7.6485598167650104E-6</v>
      </c>
      <c r="AJ20">
        <v>1.35796559283685E-5</v>
      </c>
      <c r="AK20">
        <v>1.54721815067459E-4</v>
      </c>
      <c r="AL20">
        <v>1.2803382577256E-3</v>
      </c>
      <c r="AM20">
        <v>1.8628924917443699E-2</v>
      </c>
      <c r="AN20">
        <v>0.117808754501595</v>
      </c>
      <c r="AO20">
        <v>0.14625525199577699</v>
      </c>
      <c r="AP20">
        <v>0.15706440620669401</v>
      </c>
      <c r="AQ20">
        <v>0.15381979740077201</v>
      </c>
      <c r="AR20">
        <v>0.15495286427323099</v>
      </c>
      <c r="AS20">
        <v>0.17044975548667299</v>
      </c>
      <c r="AT20">
        <v>0.170888700612531</v>
      </c>
      <c r="AU20">
        <v>0.17536544091187101</v>
      </c>
      <c r="AV20">
        <v>0.18394185485306599</v>
      </c>
      <c r="AW20">
        <v>0.19569761088888701</v>
      </c>
      <c r="AX20">
        <v>0.217685705441929</v>
      </c>
      <c r="AY20">
        <v>0.23509769974412401</v>
      </c>
      <c r="AZ20">
        <v>0.27600885060193903</v>
      </c>
      <c r="BA20">
        <v>0.346534668805281</v>
      </c>
      <c r="BB20">
        <v>0.27931950198026001</v>
      </c>
      <c r="BC20">
        <v>0.314125345846898</v>
      </c>
      <c r="BD20">
        <v>0.38350978493690502</v>
      </c>
      <c r="BE20">
        <v>0.36820276842665201</v>
      </c>
      <c r="BF20">
        <v>0.35781248438861302</v>
      </c>
      <c r="BG20">
        <v>0.35238519360910803</v>
      </c>
      <c r="BH20">
        <v>0.37383191364952101</v>
      </c>
      <c r="BI20">
        <v>0.42601672641913502</v>
      </c>
      <c r="BJ20">
        <v>0.49860337376594499</v>
      </c>
      <c r="BK20">
        <v>0.52723491191864003</v>
      </c>
      <c r="BL20" s="9">
        <v>0.48993256688117998</v>
      </c>
      <c r="BM20" s="9">
        <v>0.47421866655349698</v>
      </c>
      <c r="BN20" s="9">
        <v>0.457138150930405</v>
      </c>
      <c r="BO20" s="9">
        <v>0.58584835489792297</v>
      </c>
      <c r="BP20" s="9">
        <v>0.51227663604586005</v>
      </c>
      <c r="BQ20">
        <v>0.49314864034559902</v>
      </c>
      <c r="BR20">
        <v>0.48245912819590903</v>
      </c>
    </row>
    <row r="21" spans="1:70" x14ac:dyDescent="0.3">
      <c r="A21" t="s">
        <v>126</v>
      </c>
      <c r="B21" t="s">
        <v>127</v>
      </c>
      <c r="C21" t="s">
        <v>95</v>
      </c>
      <c r="D21" t="s">
        <v>96</v>
      </c>
      <c r="AI21">
        <v>71.203365101815507</v>
      </c>
      <c r="AJ21">
        <v>71.693287376193993</v>
      </c>
      <c r="AK21">
        <v>73.882316802149106</v>
      </c>
      <c r="AL21">
        <v>77.759607520478497</v>
      </c>
      <c r="AM21">
        <v>81.188109422672198</v>
      </c>
      <c r="AN21">
        <v>92.325811986081007</v>
      </c>
      <c r="AO21">
        <v>103.76998042874099</v>
      </c>
      <c r="AP21">
        <v>135.060118513296</v>
      </c>
      <c r="AQ21">
        <v>148.85235261412899</v>
      </c>
      <c r="AR21">
        <v>168.724327417382</v>
      </c>
      <c r="AS21">
        <v>186.73042092276501</v>
      </c>
      <c r="AT21">
        <v>207.66710576313301</v>
      </c>
      <c r="AU21">
        <v>206.59121350422299</v>
      </c>
      <c r="AV21">
        <v>226.79248324116301</v>
      </c>
      <c r="AW21">
        <v>249.887296138805</v>
      </c>
      <c r="AX21">
        <v>287.941751850674</v>
      </c>
      <c r="AY21">
        <v>287.27647584737599</v>
      </c>
      <c r="AZ21">
        <v>302.86106466000302</v>
      </c>
      <c r="BA21">
        <v>368.924537626242</v>
      </c>
      <c r="BB21">
        <v>403.75638409437698</v>
      </c>
      <c r="BC21">
        <v>434.64078983609397</v>
      </c>
      <c r="BD21">
        <v>461.50912475585898</v>
      </c>
      <c r="BE21">
        <v>523.12723229553103</v>
      </c>
      <c r="BF21">
        <v>531.30691588067702</v>
      </c>
      <c r="BG21">
        <v>534.96525268379798</v>
      </c>
      <c r="BH21">
        <v>553.84595428566399</v>
      </c>
      <c r="BI21">
        <v>564.39574623755198</v>
      </c>
      <c r="BJ21">
        <v>626.16760253906295</v>
      </c>
      <c r="BK21">
        <v>605.94769287109398</v>
      </c>
      <c r="BL21" s="9">
        <v>582.1962890625</v>
      </c>
      <c r="BM21" s="9">
        <v>595.61383056640602</v>
      </c>
      <c r="BN21" s="9">
        <v>609.59918212890602</v>
      </c>
      <c r="BO21" s="9">
        <v>654.25616338669397</v>
      </c>
      <c r="BP21" s="9">
        <v>751.11355685452997</v>
      </c>
      <c r="BQ21">
        <v>869.20386250262698</v>
      </c>
      <c r="BR21">
        <v>999.61201904739403</v>
      </c>
    </row>
    <row r="22" spans="1:70" x14ac:dyDescent="0.3">
      <c r="A22" t="s">
        <v>128</v>
      </c>
      <c r="B22" t="s">
        <v>129</v>
      </c>
      <c r="C22" t="s">
        <v>95</v>
      </c>
      <c r="D22" t="s">
        <v>96</v>
      </c>
      <c r="AI22">
        <v>0.91318500000000002</v>
      </c>
      <c r="AJ22">
        <v>0.90872200000000003</v>
      </c>
      <c r="AK22">
        <v>0.91890099999999997</v>
      </c>
      <c r="AL22">
        <v>0.93346899999999999</v>
      </c>
      <c r="AM22">
        <v>0.93309500000000001</v>
      </c>
      <c r="AN22">
        <v>0.92508999999999997</v>
      </c>
      <c r="AO22">
        <v>0.92759000000000003</v>
      </c>
      <c r="AP22">
        <v>0.92743399999999998</v>
      </c>
      <c r="AQ22">
        <v>0.93554300000000001</v>
      </c>
      <c r="AR22">
        <v>0.93134799999999995</v>
      </c>
      <c r="AS22">
        <v>0.89980700000000002</v>
      </c>
      <c r="AT22">
        <v>0.89246099999999995</v>
      </c>
      <c r="AU22">
        <v>0.87329999999999997</v>
      </c>
      <c r="AV22">
        <v>0.87617599999999995</v>
      </c>
      <c r="AW22">
        <v>0.88841999999999999</v>
      </c>
      <c r="AX22">
        <v>0.89178800000000003</v>
      </c>
      <c r="AY22">
        <v>0.87446100000000004</v>
      </c>
      <c r="AZ22">
        <v>0.87880599999999998</v>
      </c>
      <c r="BA22">
        <v>0.86694000000000004</v>
      </c>
      <c r="BB22">
        <v>0.849692</v>
      </c>
      <c r="BC22">
        <v>0.83681000000000005</v>
      </c>
      <c r="BD22">
        <v>0.83191099999999996</v>
      </c>
      <c r="BE22">
        <v>0.82213700000000001</v>
      </c>
      <c r="BF22">
        <v>0.80616600000000005</v>
      </c>
      <c r="BG22">
        <v>0.80021399999999998</v>
      </c>
      <c r="BH22">
        <v>0.79999799999999999</v>
      </c>
      <c r="BI22">
        <v>0.78101100000000001</v>
      </c>
      <c r="BJ22">
        <v>0.77563400000000005</v>
      </c>
      <c r="BK22">
        <v>0.76640699999999995</v>
      </c>
      <c r="BL22" s="9">
        <v>0.73583200000000004</v>
      </c>
      <c r="BM22" s="9">
        <v>0.71616500000000005</v>
      </c>
      <c r="BN22" s="9">
        <v>0.719916</v>
      </c>
      <c r="BO22" s="9">
        <v>0.69815300000000002</v>
      </c>
      <c r="BP22" s="9">
        <v>0.70346600000000004</v>
      </c>
      <c r="BQ22">
        <v>0.70428800000000003</v>
      </c>
      <c r="BR22">
        <v>0.71994199999999997</v>
      </c>
    </row>
    <row r="23" spans="1:70" x14ac:dyDescent="0.3">
      <c r="A23" t="s">
        <v>130</v>
      </c>
      <c r="B23" t="s">
        <v>131</v>
      </c>
      <c r="C23" t="s">
        <v>95</v>
      </c>
      <c r="D23" t="s">
        <v>96</v>
      </c>
      <c r="AI23">
        <v>117.748777314433</v>
      </c>
      <c r="AJ23">
        <v>114.75876343732401</v>
      </c>
      <c r="AK23">
        <v>115.596103500054</v>
      </c>
      <c r="AL23">
        <v>115.605133663625</v>
      </c>
      <c r="AM23">
        <v>151.110932375495</v>
      </c>
      <c r="AN23">
        <v>170.35601988936301</v>
      </c>
      <c r="AO23">
        <v>178.848711639469</v>
      </c>
      <c r="AP23">
        <v>182.26494049698701</v>
      </c>
      <c r="AQ23">
        <v>189.66870046822399</v>
      </c>
      <c r="AR23">
        <v>202.99994323217501</v>
      </c>
      <c r="AS23">
        <v>207.12059797358501</v>
      </c>
      <c r="AT23">
        <v>206.55058650591999</v>
      </c>
      <c r="AU23">
        <v>210.61882948164299</v>
      </c>
      <c r="AV23">
        <v>212.864735099917</v>
      </c>
      <c r="AW23">
        <v>208.886049527783</v>
      </c>
      <c r="AX23">
        <v>211.231836669985</v>
      </c>
      <c r="AY23">
        <v>209.204185560599</v>
      </c>
      <c r="AZ23">
        <v>204.480497251521</v>
      </c>
      <c r="BA23">
        <v>213.523113143638</v>
      </c>
      <c r="BB23">
        <v>217.60380439020901</v>
      </c>
      <c r="BC23">
        <v>216.88487216134899</v>
      </c>
      <c r="BD23">
        <v>220.43357849121099</v>
      </c>
      <c r="BE23">
        <v>233.18613887421401</v>
      </c>
      <c r="BF23">
        <v>229.86160117804999</v>
      </c>
      <c r="BG23">
        <v>222.692274402436</v>
      </c>
      <c r="BH23">
        <v>217.456302674407</v>
      </c>
      <c r="BI23">
        <v>210.71177765007599</v>
      </c>
      <c r="BJ23">
        <v>212.26623535156301</v>
      </c>
      <c r="BK23">
        <v>215.73840332031301</v>
      </c>
      <c r="BL23" s="9">
        <v>210.40487670898401</v>
      </c>
      <c r="BM23" s="9">
        <v>212.43531799316401</v>
      </c>
      <c r="BN23" s="9">
        <v>211.10667419433599</v>
      </c>
      <c r="BO23" s="9">
        <v>205.24622407076899</v>
      </c>
      <c r="BP23" s="9">
        <v>204.623566036542</v>
      </c>
      <c r="BQ23">
        <v>202.803961673608</v>
      </c>
      <c r="BR23">
        <v>200.336598367492</v>
      </c>
    </row>
    <row r="24" spans="1:70" x14ac:dyDescent="0.3">
      <c r="A24" t="s">
        <v>132</v>
      </c>
      <c r="B24" t="s">
        <v>133</v>
      </c>
      <c r="C24" t="s">
        <v>95</v>
      </c>
      <c r="D24" t="s">
        <v>96</v>
      </c>
      <c r="AI24">
        <v>162.60359766512201</v>
      </c>
      <c r="AJ24">
        <v>151.04382620871499</v>
      </c>
      <c r="AK24">
        <v>148.01376755514801</v>
      </c>
      <c r="AL24">
        <v>142.501888515818</v>
      </c>
      <c r="AM24">
        <v>159.94748939227901</v>
      </c>
      <c r="AN24">
        <v>167.26815301239799</v>
      </c>
      <c r="AO24">
        <v>164.83370856731099</v>
      </c>
      <c r="AP24">
        <v>164.561080299021</v>
      </c>
      <c r="AQ24">
        <v>175.65363928309401</v>
      </c>
      <c r="AR24">
        <v>203.32402102731899</v>
      </c>
      <c r="AS24">
        <v>197.19047607462201</v>
      </c>
      <c r="AT24">
        <v>200.48791495028499</v>
      </c>
      <c r="AU24">
        <v>203.455120924471</v>
      </c>
      <c r="AV24">
        <v>202.478318509774</v>
      </c>
      <c r="AW24">
        <v>197.35481829822299</v>
      </c>
      <c r="AX24">
        <v>198.51046997634299</v>
      </c>
      <c r="AY24">
        <v>191.29544997497399</v>
      </c>
      <c r="AZ24">
        <v>190.89145755723999</v>
      </c>
      <c r="BA24">
        <v>204.43781098741499</v>
      </c>
      <c r="BB24">
        <v>208.072223136725</v>
      </c>
      <c r="BC24">
        <v>213.34382081564601</v>
      </c>
      <c r="BD24">
        <v>223.11581420898401</v>
      </c>
      <c r="BE24">
        <v>237.592242168192</v>
      </c>
      <c r="BF24">
        <v>228.405864984516</v>
      </c>
      <c r="BG24">
        <v>227.32319645766</v>
      </c>
      <c r="BH24">
        <v>220.23035631814199</v>
      </c>
      <c r="BI24">
        <v>209.02648355617401</v>
      </c>
      <c r="BJ24">
        <v>201.59527587890599</v>
      </c>
      <c r="BK24">
        <v>208.28419494628901</v>
      </c>
      <c r="BL24" s="9">
        <v>200.76306152343801</v>
      </c>
      <c r="BM24" s="9">
        <v>199.51708984375</v>
      </c>
      <c r="BN24" s="9">
        <v>199.72474670410199</v>
      </c>
      <c r="BO24" s="9">
        <v>195.11927255450999</v>
      </c>
      <c r="BP24" s="9">
        <v>191.794636626162</v>
      </c>
      <c r="BQ24">
        <v>205.35036808094401</v>
      </c>
      <c r="BR24">
        <v>217.41076184034799</v>
      </c>
    </row>
    <row r="25" spans="1:70" x14ac:dyDescent="0.3">
      <c r="A25" t="s">
        <v>134</v>
      </c>
      <c r="B25" t="s">
        <v>135</v>
      </c>
      <c r="C25" t="s">
        <v>95</v>
      </c>
      <c r="D25" t="s">
        <v>96</v>
      </c>
      <c r="AI25">
        <v>13.555575706018701</v>
      </c>
      <c r="AJ25">
        <v>13.470047878076199</v>
      </c>
      <c r="AK25">
        <v>13.5099932523762</v>
      </c>
      <c r="AL25">
        <v>13.2177012906951</v>
      </c>
      <c r="AM25">
        <v>13.4546602232257</v>
      </c>
      <c r="AN25">
        <v>14.1199363693613</v>
      </c>
      <c r="AO25">
        <v>14.4532407763761</v>
      </c>
      <c r="AP25">
        <v>14.748172919272999</v>
      </c>
      <c r="AQ25">
        <v>15.275007184128301</v>
      </c>
      <c r="AR25">
        <v>15.631361861917499</v>
      </c>
      <c r="AS25">
        <v>15.811950125643</v>
      </c>
      <c r="AT25">
        <v>15.9680521185096</v>
      </c>
      <c r="AU25">
        <v>16.335809611638101</v>
      </c>
      <c r="AV25">
        <v>16.9512003059736</v>
      </c>
      <c r="AW25">
        <v>17.260390169711702</v>
      </c>
      <c r="AX25">
        <v>17.503208765275598</v>
      </c>
      <c r="AY25">
        <v>17.977295630385299</v>
      </c>
      <c r="AZ25">
        <v>18.6357622220049</v>
      </c>
      <c r="BA25">
        <v>19.720751538858401</v>
      </c>
      <c r="BB25">
        <v>20.925667635683698</v>
      </c>
      <c r="BC25">
        <v>22.151531463563501</v>
      </c>
      <c r="BD25">
        <v>23.4095554351807</v>
      </c>
      <c r="BE25">
        <v>23.735499519165799</v>
      </c>
      <c r="BF25">
        <v>24.8574730785962</v>
      </c>
      <c r="BG25">
        <v>25.650404609957398</v>
      </c>
      <c r="BH25">
        <v>27.046612050500201</v>
      </c>
      <c r="BI25">
        <v>28.189570725350801</v>
      </c>
      <c r="BJ25">
        <v>29.351345062255898</v>
      </c>
      <c r="BK25">
        <v>29.397891998291001</v>
      </c>
      <c r="BL25" s="9">
        <v>29.595682144165</v>
      </c>
      <c r="BM25" s="9">
        <v>28.709800720214801</v>
      </c>
      <c r="BN25" s="9">
        <v>28.296688079833999</v>
      </c>
      <c r="BO25" s="9">
        <v>27.751563297678398</v>
      </c>
      <c r="BP25" s="9">
        <v>28.607099145147899</v>
      </c>
      <c r="BQ25">
        <v>29.835457950972899</v>
      </c>
      <c r="BR25">
        <v>30.916015519079401</v>
      </c>
    </row>
    <row r="26" spans="1:70" x14ac:dyDescent="0.3">
      <c r="A26" t="s">
        <v>136</v>
      </c>
      <c r="B26" t="s">
        <v>137</v>
      </c>
      <c r="C26" t="s">
        <v>95</v>
      </c>
      <c r="D26" t="s">
        <v>96</v>
      </c>
      <c r="AI26">
        <v>3.5267983673509202E-4</v>
      </c>
      <c r="AJ26">
        <v>1.1139485887090299E-3</v>
      </c>
      <c r="AK26">
        <v>1.73800851281902E-3</v>
      </c>
      <c r="AL26">
        <v>2.5651709326200501E-3</v>
      </c>
      <c r="AM26">
        <v>4.3375670154515199E-3</v>
      </c>
      <c r="AN26">
        <v>1.0021111235076E-2</v>
      </c>
      <c r="AO26">
        <v>1.95238496691796E-2</v>
      </c>
      <c r="AP26">
        <v>0.203578195027624</v>
      </c>
      <c r="AQ26">
        <v>0.26521369513343301</v>
      </c>
      <c r="AR26">
        <v>0.268512865552057</v>
      </c>
      <c r="AS26">
        <v>0.27397484557007201</v>
      </c>
      <c r="AT26">
        <v>0.28420469447324698</v>
      </c>
      <c r="AU26">
        <v>0.285447673780027</v>
      </c>
      <c r="AV26">
        <v>0.286257136266094</v>
      </c>
      <c r="AW26">
        <v>0.29670618662839499</v>
      </c>
      <c r="AX26">
        <v>0.30498606268512601</v>
      </c>
      <c r="AY26">
        <v>0.31616329414294703</v>
      </c>
      <c r="AZ26">
        <v>0.33556503860568798</v>
      </c>
      <c r="BA26">
        <v>0.346490853973143</v>
      </c>
      <c r="BB26">
        <v>0.35425257858999598</v>
      </c>
      <c r="BC26">
        <v>0.34621002853815602</v>
      </c>
      <c r="BD26">
        <v>0.35845478060830399</v>
      </c>
      <c r="BE26">
        <v>0.35423246168001998</v>
      </c>
      <c r="BF26">
        <v>0.34768211867829901</v>
      </c>
      <c r="BG26">
        <v>0.33808210223662</v>
      </c>
      <c r="BH26">
        <v>0.34701435593135899</v>
      </c>
      <c r="BI26">
        <v>0.340858541489305</v>
      </c>
      <c r="BJ26">
        <v>0.345777340570119</v>
      </c>
      <c r="BK26">
        <v>0.34772840119275</v>
      </c>
      <c r="BL26" s="9">
        <v>0.345535293716834</v>
      </c>
      <c r="BM26" s="9">
        <v>0.34522663530127501</v>
      </c>
      <c r="BN26" s="9">
        <v>0.35413555036834998</v>
      </c>
      <c r="BO26" s="9">
        <v>0.36658008778165602</v>
      </c>
      <c r="BP26" s="9">
        <v>0.37762191140610901</v>
      </c>
      <c r="BQ26">
        <v>0.38753324087946101</v>
      </c>
      <c r="BR26">
        <v>0.40570459659994901</v>
      </c>
    </row>
    <row r="27" spans="1:70" x14ac:dyDescent="0.3">
      <c r="A27" t="s">
        <v>138</v>
      </c>
      <c r="B27" t="s">
        <v>139</v>
      </c>
      <c r="C27" t="s">
        <v>95</v>
      </c>
      <c r="D27" t="s">
        <v>96</v>
      </c>
      <c r="AI27">
        <v>0.13057715587431901</v>
      </c>
      <c r="AJ27">
        <v>0.12392799905197301</v>
      </c>
      <c r="AK27">
        <v>0.116886382872844</v>
      </c>
      <c r="AL27">
        <v>0.11072507344787</v>
      </c>
      <c r="AM27">
        <v>0.116358060535783</v>
      </c>
      <c r="AN27">
        <v>0.11521151566011401</v>
      </c>
      <c r="AO27">
        <v>0.113362754404065</v>
      </c>
      <c r="AP27">
        <v>0.112479326886398</v>
      </c>
      <c r="AQ27">
        <v>0.10337935260970101</v>
      </c>
      <c r="AR27">
        <v>0.10464473446042399</v>
      </c>
      <c r="AS27">
        <v>0.116982617172684</v>
      </c>
      <c r="AT27">
        <v>0.11055809699202999</v>
      </c>
      <c r="AU27">
        <v>0.112583396914352</v>
      </c>
      <c r="AV27">
        <v>0.119901247229771</v>
      </c>
      <c r="AW27">
        <v>0.12959477626561799</v>
      </c>
      <c r="AX27">
        <v>0.14291358718824901</v>
      </c>
      <c r="AY27">
        <v>0.150897208038238</v>
      </c>
      <c r="AZ27">
        <v>0.15931021545745999</v>
      </c>
      <c r="BA27">
        <v>0.17406229252103</v>
      </c>
      <c r="BB27">
        <v>0.150516384868706</v>
      </c>
      <c r="BC27">
        <v>0.166564576204837</v>
      </c>
      <c r="BD27">
        <v>0.17867849767208099</v>
      </c>
      <c r="BE27">
        <v>0.17528638356878801</v>
      </c>
      <c r="BF27">
        <v>0.180218320384915</v>
      </c>
      <c r="BG27">
        <v>0.18316847762223401</v>
      </c>
      <c r="BH27">
        <v>0.18578421233034001</v>
      </c>
      <c r="BI27">
        <v>0.18867821486332401</v>
      </c>
      <c r="BJ27">
        <v>0.18569624423980699</v>
      </c>
      <c r="BK27">
        <v>0.19037085771560699</v>
      </c>
      <c r="BL27" s="9">
        <v>0.18109099566936501</v>
      </c>
      <c r="BM27" s="9">
        <v>0.17128722369670901</v>
      </c>
      <c r="BN27" s="9">
        <v>0.185745358467102</v>
      </c>
      <c r="BO27" s="9">
        <v>0.18578417811992701</v>
      </c>
      <c r="BP27" s="9">
        <v>0.17147938810059701</v>
      </c>
      <c r="BQ27">
        <v>0.166200043745861</v>
      </c>
      <c r="BR27">
        <v>0.162039933977081</v>
      </c>
    </row>
    <row r="28" spans="1:70" x14ac:dyDescent="0.3">
      <c r="A28" t="s">
        <v>140</v>
      </c>
      <c r="B28" t="s">
        <v>141</v>
      </c>
      <c r="C28" t="s">
        <v>95</v>
      </c>
      <c r="D28" t="s">
        <v>96</v>
      </c>
      <c r="AI28">
        <v>0.98148575294739504</v>
      </c>
      <c r="AJ28">
        <v>0.97365079491241202</v>
      </c>
      <c r="AK28">
        <v>0.989136386194719</v>
      </c>
      <c r="AL28">
        <v>0.95800136076534803</v>
      </c>
      <c r="AM28">
        <v>0.95845316544050496</v>
      </c>
      <c r="AN28">
        <v>0.94630310413919305</v>
      </c>
      <c r="AO28">
        <v>0.93843647000186203</v>
      </c>
      <c r="AP28">
        <v>0.94031129413300196</v>
      </c>
      <c r="AQ28">
        <v>0.95821422590085104</v>
      </c>
      <c r="AR28">
        <v>0.99162239707412803</v>
      </c>
      <c r="AS28">
        <v>0.97860486048265904</v>
      </c>
      <c r="AT28">
        <v>0.96043479688544797</v>
      </c>
      <c r="AU28">
        <v>0.98319379148161601</v>
      </c>
      <c r="AV28">
        <v>0.97529313484632396</v>
      </c>
      <c r="AW28">
        <v>0.961102963670181</v>
      </c>
      <c r="AX28">
        <v>0.97900030068492305</v>
      </c>
      <c r="AY28">
        <v>0.95757817971910797</v>
      </c>
      <c r="AZ28">
        <v>0.95980369409618205</v>
      </c>
      <c r="BA28">
        <v>0.95567828819365397</v>
      </c>
      <c r="BB28">
        <v>0.93997623438612399</v>
      </c>
      <c r="BC28">
        <v>0.92504427155775004</v>
      </c>
      <c r="BD28">
        <v>0.89856344461440996</v>
      </c>
      <c r="BE28">
        <v>0.919978032159248</v>
      </c>
      <c r="BF28">
        <v>0.91246804262581804</v>
      </c>
      <c r="BG28">
        <v>0.91839682537853196</v>
      </c>
      <c r="BH28">
        <v>0.95587181353089801</v>
      </c>
      <c r="BI28">
        <v>0.94831266986887996</v>
      </c>
      <c r="BJ28">
        <v>0.92979782819747903</v>
      </c>
      <c r="BK28">
        <v>0.92660826444625899</v>
      </c>
      <c r="BL28" s="9">
        <v>0.93145245313644398</v>
      </c>
      <c r="BM28" s="9">
        <v>0.96229052543640103</v>
      </c>
      <c r="BN28" s="9">
        <v>0.97756868600845304</v>
      </c>
      <c r="BO28" s="9">
        <v>0.95029548305856504</v>
      </c>
      <c r="BP28" s="9">
        <v>0.97723638269457203</v>
      </c>
      <c r="BQ28">
        <v>0.95631565550934905</v>
      </c>
    </row>
    <row r="29" spans="1:70" x14ac:dyDescent="0.3">
      <c r="A29" t="s">
        <v>142</v>
      </c>
      <c r="B29" t="s">
        <v>143</v>
      </c>
      <c r="C29" t="s">
        <v>95</v>
      </c>
      <c r="D29" t="s">
        <v>96</v>
      </c>
      <c r="AI29">
        <v>2.36571925433183E-4</v>
      </c>
      <c r="AJ29">
        <v>3.39754189707506E-4</v>
      </c>
      <c r="AK29">
        <v>4.8566285508115604E-3</v>
      </c>
      <c r="AL29">
        <v>0.36268342429921602</v>
      </c>
      <c r="AM29">
        <v>0.52952092370672499</v>
      </c>
      <c r="AN29">
        <v>0.58805411449525402</v>
      </c>
      <c r="AO29">
        <v>0.58695036884208396</v>
      </c>
      <c r="AP29">
        <v>0.64133175804604803</v>
      </c>
      <c r="AQ29">
        <v>0.61873150744643501</v>
      </c>
      <c r="AR29">
        <v>0.66154956449755298</v>
      </c>
      <c r="AS29">
        <v>0.68501601846807803</v>
      </c>
      <c r="AT29">
        <v>0.70436738735211601</v>
      </c>
      <c r="AU29">
        <v>0.71573316530097697</v>
      </c>
      <c r="AV29">
        <v>0.716806133690987</v>
      </c>
      <c r="AW29">
        <v>0.71445211437471601</v>
      </c>
      <c r="AX29">
        <v>0.72343359523430695</v>
      </c>
      <c r="AY29">
        <v>0.71861894559899098</v>
      </c>
      <c r="AZ29">
        <v>0.73094290955812402</v>
      </c>
      <c r="BA29">
        <v>0.75285381144511498</v>
      </c>
      <c r="BB29">
        <v>0.73483626077983499</v>
      </c>
      <c r="BC29">
        <v>0.73245312071042101</v>
      </c>
      <c r="BD29">
        <v>0.71816298820059499</v>
      </c>
      <c r="BE29">
        <v>0.70594232932162504</v>
      </c>
      <c r="BF29">
        <v>0.68615614658324897</v>
      </c>
      <c r="BG29">
        <v>0.68720649291736902</v>
      </c>
      <c r="BH29">
        <v>0.694093424639459</v>
      </c>
      <c r="BI29">
        <v>0.67556322810123404</v>
      </c>
      <c r="BJ29">
        <v>0.680666262909282</v>
      </c>
      <c r="BK29">
        <v>0.67443602909951805</v>
      </c>
      <c r="BL29" s="9">
        <v>0.65107450549086099</v>
      </c>
      <c r="BM29" s="9">
        <v>0.64298110271087405</v>
      </c>
      <c r="BN29" s="9">
        <v>0.65969527895829005</v>
      </c>
      <c r="BO29" s="9">
        <v>0.65743130892618196</v>
      </c>
      <c r="BP29" s="9">
        <v>0.67047236009795097</v>
      </c>
      <c r="BQ29">
        <v>0.67549364107096799</v>
      </c>
      <c r="BR29">
        <v>0.69764696473151799</v>
      </c>
    </row>
    <row r="30" spans="1:70" x14ac:dyDescent="0.3">
      <c r="A30" t="s">
        <v>144</v>
      </c>
      <c r="B30" t="s">
        <v>145</v>
      </c>
      <c r="C30" t="s">
        <v>95</v>
      </c>
      <c r="D30" t="s">
        <v>96</v>
      </c>
      <c r="AI30">
        <v>8.1401330476314302E-9</v>
      </c>
      <c r="AJ30">
        <v>1.6564754970969499E-8</v>
      </c>
      <c r="AK30">
        <v>1.8313698242542899E-7</v>
      </c>
      <c r="AL30">
        <v>2.07290029828935E-6</v>
      </c>
      <c r="AM30">
        <v>4.1519798842867202E-5</v>
      </c>
      <c r="AN30">
        <v>3.0968189582864799E-4</v>
      </c>
      <c r="AO30">
        <v>4.6746721921880701E-4</v>
      </c>
      <c r="AP30">
        <v>7.8880299702210497E-4</v>
      </c>
      <c r="AQ30">
        <v>1.3773918203793E-3</v>
      </c>
      <c r="AR30">
        <v>5.6607731862018404E-3</v>
      </c>
      <c r="AS30">
        <v>1.5791944543588302E-2</v>
      </c>
      <c r="AT30">
        <v>2.7727659208261E-2</v>
      </c>
      <c r="AU30">
        <v>3.9560868310880203E-2</v>
      </c>
      <c r="AV30">
        <v>5.0699284555167097E-2</v>
      </c>
      <c r="AW30">
        <v>6.0566717266836302E-2</v>
      </c>
      <c r="AX30">
        <v>6.9866887629748506E-2</v>
      </c>
      <c r="AY30">
        <v>7.5061826713826205E-2</v>
      </c>
      <c r="AZ30">
        <v>8.2489459478847393E-2</v>
      </c>
      <c r="BA30">
        <v>9.8098320896922594E-2</v>
      </c>
      <c r="BB30">
        <v>0.106523893943319</v>
      </c>
      <c r="BC30">
        <v>0.11717996114729</v>
      </c>
      <c r="BD30">
        <v>0.196053221821785</v>
      </c>
      <c r="BE30">
        <v>0.32000586827216199</v>
      </c>
      <c r="BF30">
        <v>0.373530841732445</v>
      </c>
      <c r="BG30">
        <v>0.44796190049901802</v>
      </c>
      <c r="BH30">
        <v>0.52406380081905701</v>
      </c>
      <c r="BI30">
        <v>0.56228591143017304</v>
      </c>
      <c r="BJ30">
        <v>0.607136130332947</v>
      </c>
      <c r="BK30">
        <v>0.647122502326965</v>
      </c>
      <c r="BL30" s="9">
        <v>0.64135050773620605</v>
      </c>
      <c r="BM30" s="9">
        <v>0.64174938201904297</v>
      </c>
      <c r="BN30" s="9">
        <v>0.68863272666931197</v>
      </c>
      <c r="BO30" s="9">
        <v>0.73860169311712998</v>
      </c>
      <c r="BP30" s="9">
        <v>0.76955985295725904</v>
      </c>
      <c r="BQ30">
        <v>0.84228241104836898</v>
      </c>
      <c r="BR30">
        <v>0.90876978092131</v>
      </c>
    </row>
    <row r="31" spans="1:70" x14ac:dyDescent="0.3">
      <c r="A31" t="s">
        <v>146</v>
      </c>
      <c r="B31" t="s">
        <v>147</v>
      </c>
      <c r="C31" t="s">
        <v>95</v>
      </c>
      <c r="D31" t="s">
        <v>96</v>
      </c>
      <c r="AI31">
        <v>1.33709267283852</v>
      </c>
      <c r="AJ31">
        <v>1.26273377796822</v>
      </c>
      <c r="AK31">
        <v>1.27693015302548</v>
      </c>
      <c r="AL31">
        <v>1.2706914536303699</v>
      </c>
      <c r="AM31">
        <v>1.2767694045710301</v>
      </c>
      <c r="AN31">
        <v>1.3166661517313001</v>
      </c>
      <c r="AO31">
        <v>1.3284594456004599</v>
      </c>
      <c r="AP31">
        <v>1.2861491017478299</v>
      </c>
      <c r="AQ31">
        <v>1.3029162233132201</v>
      </c>
      <c r="AR31">
        <v>1.26340375207348</v>
      </c>
      <c r="AS31">
        <v>1.2530946767647799</v>
      </c>
      <c r="AT31">
        <v>1.2019879138960801</v>
      </c>
      <c r="AU31">
        <v>1.1918226382777899</v>
      </c>
      <c r="AV31">
        <v>1.12089002479695</v>
      </c>
      <c r="AW31">
        <v>1.1149296545557399</v>
      </c>
      <c r="AX31">
        <v>1.11352954072794</v>
      </c>
      <c r="AY31">
        <v>1.1150272456444099</v>
      </c>
      <c r="AZ31">
        <v>1.12697393120217</v>
      </c>
      <c r="BA31">
        <v>1.1452166552507701</v>
      </c>
      <c r="BB31">
        <v>1.11013101983537</v>
      </c>
      <c r="BC31">
        <v>1.1205385840864599</v>
      </c>
      <c r="BD31">
        <v>1.15122830867767</v>
      </c>
      <c r="BE31">
        <v>1.23238351604957</v>
      </c>
      <c r="BF31">
        <v>1.25077793313604</v>
      </c>
      <c r="BG31">
        <v>1.29150204825605</v>
      </c>
      <c r="BH31">
        <v>1.29049548931782</v>
      </c>
      <c r="BI31">
        <v>1.3067015286366701</v>
      </c>
      <c r="BJ31">
        <v>1.3314516544342001</v>
      </c>
      <c r="BK31">
        <v>1.2660506963729901</v>
      </c>
      <c r="BL31" s="9">
        <v>1.1755498647689799</v>
      </c>
      <c r="BM31" s="9">
        <v>1.08695876598358</v>
      </c>
      <c r="BN31" s="9">
        <v>1.0486203432083101</v>
      </c>
      <c r="BO31" s="9">
        <v>1.0503272310435801</v>
      </c>
      <c r="BP31" s="9">
        <v>1.0806557780694299</v>
      </c>
      <c r="BQ31">
        <v>1.0692635602106599</v>
      </c>
      <c r="BR31">
        <v>1.0511305163517499</v>
      </c>
    </row>
    <row r="32" spans="1:70" x14ac:dyDescent="0.3">
      <c r="A32" t="s">
        <v>148</v>
      </c>
      <c r="B32" t="s">
        <v>149</v>
      </c>
      <c r="C32" t="s">
        <v>95</v>
      </c>
      <c r="D32" t="s">
        <v>96</v>
      </c>
      <c r="AI32">
        <v>0.87340338115704597</v>
      </c>
      <c r="AJ32">
        <v>0.89916047119196996</v>
      </c>
      <c r="AK32">
        <v>0.90386403286114003</v>
      </c>
      <c r="AL32">
        <v>0.92881561391096001</v>
      </c>
      <c r="AM32">
        <v>0.92721843380471702</v>
      </c>
      <c r="AN32">
        <v>0.94612463158828197</v>
      </c>
      <c r="AO32">
        <v>1.20194645888581</v>
      </c>
      <c r="AP32">
        <v>1.2291161513173099</v>
      </c>
      <c r="AQ32">
        <v>1.24877840761967</v>
      </c>
      <c r="AR32">
        <v>1.26474971673651</v>
      </c>
      <c r="AS32">
        <v>1.1843427397686801</v>
      </c>
      <c r="AT32">
        <v>1.1424033874367601</v>
      </c>
      <c r="AU32">
        <v>1.2214454537919399</v>
      </c>
      <c r="AV32">
        <v>1.23163181812905</v>
      </c>
      <c r="AW32">
        <v>1.25565604819627</v>
      </c>
      <c r="AX32">
        <v>1.2998131644853801</v>
      </c>
      <c r="AY32">
        <v>1.3287308285503701</v>
      </c>
      <c r="AZ32">
        <v>1.37873985662965</v>
      </c>
      <c r="BA32">
        <v>1.4217848254579999</v>
      </c>
      <c r="BB32">
        <v>1.4278158398266301</v>
      </c>
      <c r="BC32">
        <v>1.44221788989475</v>
      </c>
      <c r="BD32">
        <v>1.3967968225479099</v>
      </c>
      <c r="BE32">
        <v>1.4492389025680701</v>
      </c>
      <c r="BF32">
        <v>1.4220486522540801</v>
      </c>
      <c r="BG32">
        <v>1.40246737743196</v>
      </c>
      <c r="BH32">
        <v>1.3807029715149599</v>
      </c>
      <c r="BI32">
        <v>1.35237412323767</v>
      </c>
      <c r="BJ32">
        <v>1.31113624572754</v>
      </c>
      <c r="BK32">
        <v>1.3166686296462999</v>
      </c>
      <c r="BL32" s="9">
        <v>1.2727233171462999</v>
      </c>
      <c r="BM32" s="9">
        <v>1.2563836574554399</v>
      </c>
      <c r="BN32" s="9">
        <v>1.22146320343018</v>
      </c>
      <c r="BO32" s="9">
        <v>1.14355182819509</v>
      </c>
      <c r="BP32" s="9">
        <v>1.17047800140108</v>
      </c>
      <c r="BQ32">
        <v>1.1981206218557701</v>
      </c>
    </row>
    <row r="33" spans="1:70" x14ac:dyDescent="0.3">
      <c r="A33" t="s">
        <v>150</v>
      </c>
      <c r="B33" t="s">
        <v>151</v>
      </c>
      <c r="C33" t="s">
        <v>95</v>
      </c>
      <c r="D33" t="s">
        <v>96</v>
      </c>
      <c r="AI33">
        <v>0.94828483131821995</v>
      </c>
      <c r="AJ33">
        <v>1.0795236567895501</v>
      </c>
      <c r="AK33">
        <v>1.19478478533275</v>
      </c>
      <c r="AL33">
        <v>1.2436501646075899</v>
      </c>
      <c r="AM33">
        <v>1.3144810312166899</v>
      </c>
      <c r="AN33">
        <v>1.43461115483113</v>
      </c>
      <c r="AO33">
        <v>1.5719631498786899</v>
      </c>
      <c r="AP33">
        <v>1.6334758876644599</v>
      </c>
      <c r="AQ33">
        <v>1.7292202315698699</v>
      </c>
      <c r="AR33">
        <v>1.7462109196753699</v>
      </c>
      <c r="AS33">
        <v>1.79624519319061</v>
      </c>
      <c r="AT33">
        <v>1.78954172947672</v>
      </c>
      <c r="AU33">
        <v>1.8118640886361099</v>
      </c>
      <c r="AV33">
        <v>1.8892551049819499</v>
      </c>
      <c r="AW33">
        <v>1.9863702280631399</v>
      </c>
      <c r="AX33">
        <v>2.0404006288163501</v>
      </c>
      <c r="AY33">
        <v>2.2498138464693702</v>
      </c>
      <c r="AZ33">
        <v>2.35197938211124</v>
      </c>
      <c r="BA33">
        <v>2.5470680299195601</v>
      </c>
      <c r="BB33">
        <v>2.4701959823997299</v>
      </c>
      <c r="BC33">
        <v>2.6547547543630099</v>
      </c>
      <c r="BD33">
        <v>2.9809119701385498</v>
      </c>
      <c r="BE33">
        <v>3.0334812052803399</v>
      </c>
      <c r="BF33">
        <v>3.00953763550479</v>
      </c>
      <c r="BG33">
        <v>2.9822215212976499</v>
      </c>
      <c r="BH33">
        <v>2.89461967008556</v>
      </c>
      <c r="BI33">
        <v>2.7792995747547802</v>
      </c>
      <c r="BJ33">
        <v>2.6845872402191202</v>
      </c>
      <c r="BK33">
        <v>2.7020142078399698</v>
      </c>
      <c r="BL33" s="9">
        <v>2.6390609741210902</v>
      </c>
      <c r="BM33" s="9">
        <v>2.5826649665832502</v>
      </c>
      <c r="BN33" s="9">
        <v>2.4739568233489999</v>
      </c>
      <c r="BO33" s="9">
        <v>2.36952460555989</v>
      </c>
      <c r="BP33" s="9">
        <v>2.2892973609685301</v>
      </c>
      <c r="BQ33">
        <v>2.3689096918025001</v>
      </c>
      <c r="BR33">
        <v>2.76324583616839</v>
      </c>
    </row>
    <row r="34" spans="1:70" x14ac:dyDescent="0.3">
      <c r="A34" t="s">
        <v>8</v>
      </c>
      <c r="B34" t="s">
        <v>152</v>
      </c>
      <c r="C34" t="s">
        <v>95</v>
      </c>
      <c r="D34" t="s">
        <v>96</v>
      </c>
      <c r="AI34">
        <v>1.15782219426631E-5</v>
      </c>
      <c r="AJ34">
        <v>5.7865243102772202E-5</v>
      </c>
      <c r="AK34">
        <v>6.0480433969891799E-4</v>
      </c>
      <c r="AL34">
        <v>1.2384065091088499E-2</v>
      </c>
      <c r="AM34">
        <v>0.283749422448561</v>
      </c>
      <c r="AN34">
        <v>0.53910815818611701</v>
      </c>
      <c r="AO34">
        <v>0.627126072194513</v>
      </c>
      <c r="AP34">
        <v>0.66414397588720597</v>
      </c>
      <c r="AQ34">
        <v>0.68910422130228199</v>
      </c>
      <c r="AR34">
        <v>0.73391924360351801</v>
      </c>
      <c r="AS34">
        <v>0.75789542390882603</v>
      </c>
      <c r="AT34">
        <v>0.80217064185843701</v>
      </c>
      <c r="AU34">
        <v>0.86729057256542397</v>
      </c>
      <c r="AV34">
        <v>0.97034304830345097</v>
      </c>
      <c r="AW34">
        <v>1.0181847511059099</v>
      </c>
      <c r="AX34">
        <v>1.0605939083695299</v>
      </c>
      <c r="AY34">
        <v>1.09856354064257</v>
      </c>
      <c r="AZ34">
        <v>1.1384567301280799</v>
      </c>
      <c r="BA34">
        <v>1.21498747297703</v>
      </c>
      <c r="BB34">
        <v>1.29585280193131</v>
      </c>
      <c r="BC34">
        <v>1.38813702346287</v>
      </c>
      <c r="BD34">
        <v>1.4732164144516</v>
      </c>
      <c r="BE34">
        <v>1.6091358653201799</v>
      </c>
      <c r="BF34">
        <v>1.7085554289345799</v>
      </c>
      <c r="BG34">
        <v>1.82485052496386</v>
      </c>
      <c r="BH34">
        <v>2.00586931129873</v>
      </c>
      <c r="BI34">
        <v>2.1559715964394899</v>
      </c>
      <c r="BJ34">
        <v>2.2096791267395002</v>
      </c>
      <c r="BK34">
        <v>2.1975915431976301</v>
      </c>
      <c r="BL34" s="9">
        <v>2.2164452075958301</v>
      </c>
      <c r="BM34" s="9">
        <v>2.2649111747741699</v>
      </c>
      <c r="BN34" s="9">
        <v>2.3792741298675502</v>
      </c>
      <c r="BO34" s="9">
        <v>2.4116555590014199</v>
      </c>
      <c r="BP34" s="9">
        <v>2.4455927860704501</v>
      </c>
      <c r="BQ34">
        <v>2.4837101537282602</v>
      </c>
      <c r="BR34">
        <v>2.5544083543935598</v>
      </c>
    </row>
    <row r="35" spans="1:70" x14ac:dyDescent="0.3">
      <c r="A35" t="s">
        <v>153</v>
      </c>
      <c r="B35" t="s">
        <v>154</v>
      </c>
      <c r="C35" t="s">
        <v>95</v>
      </c>
      <c r="D35" t="s">
        <v>96</v>
      </c>
      <c r="AI35">
        <v>1.6357787986218399</v>
      </c>
      <c r="AJ35">
        <v>1.6533969260128201</v>
      </c>
      <c r="AK35">
        <v>1.6508676475639501</v>
      </c>
      <c r="AL35">
        <v>1.69642546226098</v>
      </c>
      <c r="AM35">
        <v>1.6976652798626499</v>
      </c>
      <c r="AN35">
        <v>1.6796980511656701</v>
      </c>
      <c r="AO35">
        <v>1.69137078597246</v>
      </c>
      <c r="AP35">
        <v>1.6779436538258801</v>
      </c>
      <c r="AQ35">
        <v>1.80370814484099</v>
      </c>
      <c r="AR35">
        <v>1.8573902573805201</v>
      </c>
      <c r="AS35">
        <v>1.79222263356272</v>
      </c>
      <c r="AT35">
        <v>1.79228747250973</v>
      </c>
      <c r="AU35">
        <v>1.7808840223665101</v>
      </c>
      <c r="AV35">
        <v>1.7658921388786799</v>
      </c>
      <c r="AW35">
        <v>1.8198729152862001</v>
      </c>
      <c r="AX35">
        <v>1.8822014664053099</v>
      </c>
      <c r="AY35">
        <v>1.90068924201435</v>
      </c>
      <c r="AZ35">
        <v>2.0099274380838499</v>
      </c>
      <c r="BA35">
        <v>2.0075655702157902</v>
      </c>
      <c r="BB35">
        <v>1.9587518401057</v>
      </c>
      <c r="BC35">
        <v>2.0092371214420099</v>
      </c>
      <c r="BD35">
        <v>2.0188870429992698</v>
      </c>
      <c r="BE35">
        <v>2.12232563534746</v>
      </c>
      <c r="BF35">
        <v>2.1447779998279</v>
      </c>
      <c r="BG35">
        <v>2.1718544557524702</v>
      </c>
      <c r="BH35">
        <v>2.1291276129044299</v>
      </c>
      <c r="BI35">
        <v>2.1168149896624202</v>
      </c>
      <c r="BJ35">
        <v>2.2004437446594198</v>
      </c>
      <c r="BK35">
        <v>2.1622266769409202</v>
      </c>
      <c r="BL35" s="9">
        <v>2.1943838596343999</v>
      </c>
      <c r="BM35" s="9">
        <v>2.3188247680664098</v>
      </c>
      <c r="BN35" s="9">
        <v>2.3842034339904798</v>
      </c>
      <c r="BO35" s="9">
        <v>2.22239316630984</v>
      </c>
      <c r="BP35" s="9">
        <v>2.2077898889663601</v>
      </c>
      <c r="BQ35">
        <v>2.19214431755276</v>
      </c>
      <c r="BR35">
        <v>2.1908521730419199</v>
      </c>
    </row>
    <row r="36" spans="1:70" x14ac:dyDescent="0.3">
      <c r="A36" t="s">
        <v>155</v>
      </c>
      <c r="B36" t="s">
        <v>156</v>
      </c>
      <c r="C36" t="s">
        <v>95</v>
      </c>
      <c r="D36" t="s">
        <v>96</v>
      </c>
      <c r="AI36">
        <v>0.610851171103445</v>
      </c>
      <c r="AJ36">
        <v>0.56940042354188203</v>
      </c>
      <c r="AK36">
        <v>0.545601880919939</v>
      </c>
      <c r="AL36">
        <v>0.52155096009479196</v>
      </c>
      <c r="AM36">
        <v>0.49835763949586698</v>
      </c>
      <c r="AN36">
        <v>0.53208402728973903</v>
      </c>
      <c r="AO36">
        <v>0.51747359434867402</v>
      </c>
      <c r="AP36">
        <v>0.51224112316564596</v>
      </c>
      <c r="AQ36">
        <v>0.43568722425464601</v>
      </c>
      <c r="AR36">
        <v>0.47431206494066402</v>
      </c>
      <c r="AS36">
        <v>0.47482932704009401</v>
      </c>
      <c r="AT36">
        <v>0.44127956515254002</v>
      </c>
      <c r="AU36">
        <v>0.43393875674221999</v>
      </c>
      <c r="AV36">
        <v>0.45238858924302999</v>
      </c>
      <c r="AW36">
        <v>0.51341628278162599</v>
      </c>
      <c r="AX36">
        <v>0.59987633825303599</v>
      </c>
      <c r="AY36">
        <v>0.63979977214515105</v>
      </c>
      <c r="AZ36">
        <v>0.65218117984381596</v>
      </c>
      <c r="BA36">
        <v>0.74236244097114701</v>
      </c>
      <c r="BB36">
        <v>0.57741689391028395</v>
      </c>
      <c r="BC36">
        <v>0.59889448839704595</v>
      </c>
      <c r="BD36">
        <v>0.70520681142806996</v>
      </c>
      <c r="BE36">
        <v>0.67262286356845302</v>
      </c>
      <c r="BF36">
        <v>0.66142509724801601</v>
      </c>
      <c r="BG36">
        <v>0.63997385263292506</v>
      </c>
      <c r="BH36">
        <v>0.67147641397176605</v>
      </c>
      <c r="BI36">
        <v>0.649816136215978</v>
      </c>
      <c r="BJ36">
        <v>0.62763661146163896</v>
      </c>
      <c r="BK36">
        <v>0.64161497354507402</v>
      </c>
      <c r="BL36" s="9">
        <v>0.59850478172302202</v>
      </c>
      <c r="BM36" s="9">
        <v>0.53051334619522095</v>
      </c>
      <c r="BN36" s="9">
        <v>0.53249859809875499</v>
      </c>
      <c r="BO36" s="9">
        <v>0.61762988503451199</v>
      </c>
      <c r="BP36" s="9">
        <v>0.51907454964141198</v>
      </c>
      <c r="BQ36">
        <v>0.49210297411155102</v>
      </c>
      <c r="BR36">
        <v>0.45601959778434298</v>
      </c>
    </row>
    <row r="37" spans="1:70" x14ac:dyDescent="0.3">
      <c r="A37" t="s">
        <v>157</v>
      </c>
      <c r="B37" t="s">
        <v>158</v>
      </c>
      <c r="C37" t="s">
        <v>95</v>
      </c>
      <c r="D37" t="s">
        <v>96</v>
      </c>
      <c r="AI37">
        <v>5.6647452104331402</v>
      </c>
      <c r="AJ37">
        <v>5.9693732516576503</v>
      </c>
      <c r="AK37">
        <v>6.3571671280132698</v>
      </c>
      <c r="AL37">
        <v>6.7386534472376196</v>
      </c>
      <c r="AM37">
        <v>7.4120263842071799</v>
      </c>
      <c r="AN37">
        <v>7.8612412666854397</v>
      </c>
      <c r="AO37">
        <v>8.3461957109391705</v>
      </c>
      <c r="AP37">
        <v>9.2636813798426303</v>
      </c>
      <c r="AQ37">
        <v>10.1405829583026</v>
      </c>
      <c r="AR37">
        <v>10.6160555961131</v>
      </c>
      <c r="AS37">
        <v>11.143924859537</v>
      </c>
      <c r="AT37">
        <v>11.480214149486301</v>
      </c>
      <c r="AU37">
        <v>11.8884435724604</v>
      </c>
      <c r="AV37">
        <v>12.0808040967664</v>
      </c>
      <c r="AW37">
        <v>12.2757167525758</v>
      </c>
      <c r="AX37">
        <v>12.6737069645616</v>
      </c>
      <c r="AY37">
        <v>13.102945449034699</v>
      </c>
      <c r="AZ37">
        <v>13.3554024696545</v>
      </c>
      <c r="BA37">
        <v>13.837521610932599</v>
      </c>
      <c r="BB37">
        <v>14.3611306416385</v>
      </c>
      <c r="BC37">
        <v>15.3701847843215</v>
      </c>
      <c r="BD37">
        <v>16.396804809570298</v>
      </c>
      <c r="BE37">
        <v>17.1400516003125</v>
      </c>
      <c r="BF37">
        <v>18.119423238618701</v>
      </c>
      <c r="BG37">
        <v>18.652390984304301</v>
      </c>
      <c r="BH37">
        <v>18.554034949816899</v>
      </c>
      <c r="BI37">
        <v>18.789593501233298</v>
      </c>
      <c r="BJ37">
        <v>19.157609939575199</v>
      </c>
      <c r="BK37">
        <v>19.4274578094482</v>
      </c>
      <c r="BL37" s="9">
        <v>19.512210845947301</v>
      </c>
      <c r="BM37" s="9">
        <v>18.9579467773438</v>
      </c>
      <c r="BN37" s="9">
        <v>19.6103916168213</v>
      </c>
      <c r="BO37" s="9">
        <v>19.369153778127998</v>
      </c>
      <c r="BP37" s="9">
        <v>19.5005312048098</v>
      </c>
      <c r="BQ37">
        <v>19.916108520298799</v>
      </c>
      <c r="BR37">
        <v>19.984894649330499</v>
      </c>
    </row>
    <row r="38" spans="1:70" x14ac:dyDescent="0.3">
      <c r="A38" t="s">
        <v>159</v>
      </c>
      <c r="B38" t="s">
        <v>160</v>
      </c>
      <c r="C38" t="s">
        <v>95</v>
      </c>
      <c r="D38" t="s">
        <v>96</v>
      </c>
      <c r="AI38">
        <v>0.86582897240149104</v>
      </c>
      <c r="AJ38">
        <v>0.88086973280116998</v>
      </c>
      <c r="AK38">
        <v>0.91842361181905996</v>
      </c>
      <c r="AL38">
        <v>1.0143690640773799</v>
      </c>
      <c r="AM38">
        <v>1.0871540746226001</v>
      </c>
      <c r="AN38">
        <v>1.14101952911537</v>
      </c>
      <c r="AO38">
        <v>1.3010437774355901</v>
      </c>
      <c r="AP38">
        <v>1.3428175881068301</v>
      </c>
      <c r="AQ38">
        <v>1.46024862154991</v>
      </c>
      <c r="AR38">
        <v>1.6448419301064501</v>
      </c>
      <c r="AS38">
        <v>1.83633535593967</v>
      </c>
      <c r="AT38">
        <v>1.9451871181235301</v>
      </c>
      <c r="AU38">
        <v>1.9381647237853401</v>
      </c>
      <c r="AV38">
        <v>1.96258357131938</v>
      </c>
      <c r="AW38">
        <v>2.1038147986890299</v>
      </c>
      <c r="AX38">
        <v>2.3554565804018202</v>
      </c>
      <c r="AY38">
        <v>2.4557515678524999</v>
      </c>
      <c r="AZ38">
        <v>2.5351304470496601</v>
      </c>
      <c r="BA38">
        <v>2.7203285514144602</v>
      </c>
      <c r="BB38">
        <v>3.1121460730955</v>
      </c>
      <c r="BC38">
        <v>3.3110905754855202</v>
      </c>
      <c r="BD38">
        <v>3.6546580791473402</v>
      </c>
      <c r="BE38">
        <v>3.9565851278443902</v>
      </c>
      <c r="BF38">
        <v>4.1108705465164297</v>
      </c>
      <c r="BG38">
        <v>4.2611191109705402</v>
      </c>
      <c r="BH38">
        <v>4.3980169062999197</v>
      </c>
      <c r="BI38">
        <v>4.53364620382533</v>
      </c>
      <c r="BJ38">
        <v>4.6824784278869602</v>
      </c>
      <c r="BK38">
        <v>4.7866377830505398</v>
      </c>
      <c r="BL38" s="9">
        <v>4.83345651626587</v>
      </c>
      <c r="BM38" s="9">
        <v>4.7371163368225098</v>
      </c>
      <c r="BN38" s="9">
        <v>4.8198804855346697</v>
      </c>
      <c r="BO38" s="9">
        <v>5.1576005433381198</v>
      </c>
      <c r="BP38" s="9">
        <v>5.0606703846741397</v>
      </c>
      <c r="BQ38">
        <v>5.0336246686692601</v>
      </c>
      <c r="BR38">
        <v>5.0740913867673401</v>
      </c>
    </row>
    <row r="39" spans="1:70" x14ac:dyDescent="0.3">
      <c r="A39" t="s">
        <v>161</v>
      </c>
      <c r="B39" t="s">
        <v>162</v>
      </c>
      <c r="C39" t="s">
        <v>95</v>
      </c>
      <c r="D39" t="s">
        <v>96</v>
      </c>
      <c r="AI39">
        <v>220.15677250755499</v>
      </c>
      <c r="AJ39">
        <v>212.124903062226</v>
      </c>
      <c r="AK39">
        <v>213.16976195236899</v>
      </c>
      <c r="AL39">
        <v>201.08522762336199</v>
      </c>
      <c r="AM39">
        <v>244.94523220764299</v>
      </c>
      <c r="AN39">
        <v>263.66168791485399</v>
      </c>
      <c r="AO39">
        <v>249.747740620028</v>
      </c>
      <c r="AP39">
        <v>247.53549526546499</v>
      </c>
      <c r="AQ39">
        <v>243.77066222061001</v>
      </c>
      <c r="AR39">
        <v>250.18760018859399</v>
      </c>
      <c r="AS39">
        <v>265.45694341081702</v>
      </c>
      <c r="AT39">
        <v>260.71708682179599</v>
      </c>
      <c r="AU39">
        <v>250.63828046030901</v>
      </c>
      <c r="AV39">
        <v>249.07042314331301</v>
      </c>
      <c r="AW39">
        <v>231.779476355897</v>
      </c>
      <c r="AX39">
        <v>234.14587634001501</v>
      </c>
      <c r="AY39">
        <v>234.71420455563299</v>
      </c>
      <c r="AZ39">
        <v>232.72370854119799</v>
      </c>
      <c r="BA39">
        <v>244.48324754060599</v>
      </c>
      <c r="BB39">
        <v>244.71371274719701</v>
      </c>
      <c r="BC39">
        <v>251.957359885892</v>
      </c>
      <c r="BD39">
        <v>256.76135253906301</v>
      </c>
      <c r="BE39">
        <v>261.70144015719598</v>
      </c>
      <c r="BF39">
        <v>253.51809998108101</v>
      </c>
      <c r="BG39">
        <v>289.52386279856103</v>
      </c>
      <c r="BH39">
        <v>281.67844546247801</v>
      </c>
      <c r="BI39">
        <v>277.77130437401001</v>
      </c>
      <c r="BJ39">
        <v>284.03350830078102</v>
      </c>
      <c r="BK39">
        <v>279.15509033203102</v>
      </c>
      <c r="BL39" s="9">
        <v>267.25869750976602</v>
      </c>
      <c r="BM39" s="9">
        <v>249.86326599121099</v>
      </c>
      <c r="BN39" s="9">
        <v>241.88067626953099</v>
      </c>
      <c r="BO39" s="9">
        <v>239.410836307084</v>
      </c>
      <c r="BP39" s="9">
        <v>239.12129909053201</v>
      </c>
      <c r="BQ39">
        <v>247.42091139406401</v>
      </c>
      <c r="BR39">
        <v>246.31590787299001</v>
      </c>
    </row>
    <row r="40" spans="1:70" x14ac:dyDescent="0.3">
      <c r="A40" t="s">
        <v>163</v>
      </c>
      <c r="B40" t="s">
        <v>164</v>
      </c>
      <c r="C40" t="s">
        <v>95</v>
      </c>
      <c r="D40" t="s">
        <v>96</v>
      </c>
      <c r="AI40">
        <v>1.241789</v>
      </c>
      <c r="AJ40">
        <v>1.237884</v>
      </c>
      <c r="AK40">
        <v>1.228105</v>
      </c>
      <c r="AL40">
        <v>1.215133</v>
      </c>
      <c r="AM40">
        <v>1.2070479999999999</v>
      </c>
      <c r="AN40">
        <v>1.2090179999999999</v>
      </c>
      <c r="AO40">
        <v>1.2071719999999999</v>
      </c>
      <c r="AP40">
        <v>1.2003269999999999</v>
      </c>
      <c r="AQ40">
        <v>1.184866</v>
      </c>
      <c r="AR40">
        <v>1.1908099999999999</v>
      </c>
      <c r="AS40">
        <v>1.228197</v>
      </c>
      <c r="AT40">
        <v>1.2200530000000001</v>
      </c>
      <c r="AU40">
        <v>1.229333</v>
      </c>
      <c r="AV40">
        <v>1.2257769999999999</v>
      </c>
      <c r="AW40">
        <v>1.2326029999999999</v>
      </c>
      <c r="AX40">
        <v>1.2136439999999999</v>
      </c>
      <c r="AY40">
        <v>1.2052620000000001</v>
      </c>
      <c r="AZ40">
        <v>1.2121770000000001</v>
      </c>
      <c r="BA40">
        <v>1.2343900000000001</v>
      </c>
      <c r="BB40">
        <v>1.202269</v>
      </c>
      <c r="BC40">
        <v>1.2216720000000001</v>
      </c>
      <c r="BD40">
        <v>1.2399039999999999</v>
      </c>
      <c r="BE40">
        <v>1.244607</v>
      </c>
      <c r="BF40">
        <v>1.224</v>
      </c>
      <c r="BG40">
        <v>1.2303580000000001</v>
      </c>
      <c r="BH40">
        <v>1.2480420000000001</v>
      </c>
      <c r="BI40">
        <v>1.2070449999999999</v>
      </c>
      <c r="BJ40">
        <v>1.212304</v>
      </c>
      <c r="BK40">
        <v>1.2065239999999999</v>
      </c>
      <c r="BL40" s="9">
        <v>1.2178599999999999</v>
      </c>
      <c r="BM40" s="9">
        <v>1.201689</v>
      </c>
      <c r="BN40" s="9">
        <v>1.163492</v>
      </c>
      <c r="BO40" s="9">
        <v>1.1450830000000001</v>
      </c>
      <c r="BP40" s="9">
        <v>1.1397269999999999</v>
      </c>
      <c r="BQ40">
        <v>1.1504719999999999</v>
      </c>
      <c r="BR40">
        <v>1.1666829999999999</v>
      </c>
    </row>
    <row r="41" spans="1:70" x14ac:dyDescent="0.3">
      <c r="A41" t="s">
        <v>165</v>
      </c>
      <c r="B41" t="s">
        <v>166</v>
      </c>
      <c r="C41" t="s">
        <v>95</v>
      </c>
      <c r="D41" t="s">
        <v>96</v>
      </c>
    </row>
    <row r="42" spans="1:70" x14ac:dyDescent="0.3">
      <c r="A42" t="s">
        <v>12</v>
      </c>
      <c r="B42" t="s">
        <v>167</v>
      </c>
      <c r="C42" t="s">
        <v>95</v>
      </c>
      <c r="D42" t="s">
        <v>96</v>
      </c>
      <c r="AI42">
        <v>1.9329270000000001</v>
      </c>
      <c r="AJ42">
        <v>1.9708330000000001</v>
      </c>
      <c r="AK42">
        <v>1.9678599999999999</v>
      </c>
      <c r="AL42">
        <v>1.966931</v>
      </c>
      <c r="AM42">
        <v>1.9486159999999999</v>
      </c>
      <c r="AN42">
        <v>1.9226749999999999</v>
      </c>
      <c r="AO42">
        <v>1.8871990000000001</v>
      </c>
      <c r="AP42">
        <v>1.8440319999999999</v>
      </c>
      <c r="AQ42">
        <v>1.8276019999999999</v>
      </c>
      <c r="AR42">
        <v>1.8028360000000001</v>
      </c>
      <c r="AS42">
        <v>1.7886599999999999</v>
      </c>
      <c r="AT42">
        <v>1.768621</v>
      </c>
      <c r="AU42">
        <v>1.7097599999999999</v>
      </c>
      <c r="AV42">
        <v>1.7151540000000001</v>
      </c>
      <c r="AW42">
        <v>1.6917580000000001</v>
      </c>
      <c r="AX42">
        <v>1.6865479999999999</v>
      </c>
      <c r="AY42">
        <v>1.5988579999999999</v>
      </c>
      <c r="AZ42">
        <v>1.531784</v>
      </c>
      <c r="BA42">
        <v>1.4930490000000001</v>
      </c>
      <c r="BB42">
        <v>1.470105</v>
      </c>
      <c r="BC42">
        <v>1.466316</v>
      </c>
      <c r="BD42">
        <v>1.3974979999999999</v>
      </c>
      <c r="BE42">
        <v>1.3540719999999999</v>
      </c>
      <c r="BF42">
        <v>1.3124769999999999</v>
      </c>
      <c r="BG42">
        <v>1.2817609999999999</v>
      </c>
      <c r="BH42">
        <v>1.2354560000000001</v>
      </c>
      <c r="BI42">
        <v>1.201964</v>
      </c>
      <c r="BJ42">
        <v>1.1877260000000001</v>
      </c>
      <c r="BK42">
        <v>1.178866</v>
      </c>
      <c r="BL42" s="9">
        <v>1.1338090000000001</v>
      </c>
      <c r="BM42" s="9">
        <v>1.104751</v>
      </c>
      <c r="BN42" s="9">
        <v>1.0567120000000001</v>
      </c>
      <c r="BO42" s="9">
        <v>0.98691300000000004</v>
      </c>
      <c r="BP42" s="9">
        <v>0.99901300000000004</v>
      </c>
      <c r="BQ42">
        <v>0.972889</v>
      </c>
      <c r="BR42">
        <v>0.93074599999999996</v>
      </c>
    </row>
    <row r="43" spans="1:70" x14ac:dyDescent="0.3">
      <c r="A43" t="s">
        <v>168</v>
      </c>
      <c r="B43" t="s">
        <v>169</v>
      </c>
      <c r="C43" t="s">
        <v>95</v>
      </c>
      <c r="D43" t="s">
        <v>96</v>
      </c>
    </row>
    <row r="44" spans="1:70" x14ac:dyDescent="0.3">
      <c r="A44" t="s">
        <v>170</v>
      </c>
      <c r="B44" t="s">
        <v>171</v>
      </c>
      <c r="C44" t="s">
        <v>95</v>
      </c>
      <c r="D44" t="s">
        <v>96</v>
      </c>
      <c r="AI44">
        <v>170.54298900000001</v>
      </c>
      <c r="AJ44">
        <v>199.96723900000001</v>
      </c>
      <c r="AK44">
        <v>218.526017</v>
      </c>
      <c r="AL44">
        <v>236.17863399999999</v>
      </c>
      <c r="AM44">
        <v>260.37901900000003</v>
      </c>
      <c r="AN44">
        <v>278.80942199999998</v>
      </c>
      <c r="AO44">
        <v>278.46951799999999</v>
      </c>
      <c r="AP44">
        <v>282.866287</v>
      </c>
      <c r="AQ44">
        <v>281.90159199999999</v>
      </c>
      <c r="AR44">
        <v>284.04936300000003</v>
      </c>
      <c r="AS44">
        <v>290.42347699999999</v>
      </c>
      <c r="AT44">
        <v>296.17635100000001</v>
      </c>
      <c r="AU44">
        <v>301.38705399999998</v>
      </c>
      <c r="AV44">
        <v>308.26155299999999</v>
      </c>
      <c r="AW44">
        <v>321.27677899999998</v>
      </c>
      <c r="AX44">
        <v>333.69</v>
      </c>
      <c r="AY44">
        <v>318.57472200000001</v>
      </c>
      <c r="AZ44">
        <v>323.878962</v>
      </c>
      <c r="BA44">
        <v>340.40083299999998</v>
      </c>
      <c r="BB44">
        <v>354.32588500000003</v>
      </c>
      <c r="BC44">
        <v>359.83702</v>
      </c>
      <c r="BD44">
        <v>348.01684699999998</v>
      </c>
      <c r="BE44">
        <v>347.22850699999998</v>
      </c>
      <c r="BF44">
        <v>349.68053600000002</v>
      </c>
      <c r="BG44">
        <v>367.21390700000001</v>
      </c>
      <c r="BH44">
        <v>391.17886099999998</v>
      </c>
      <c r="BI44">
        <v>397.25070299999999</v>
      </c>
      <c r="BJ44">
        <v>397.68940099999998</v>
      </c>
      <c r="BK44">
        <v>396.22941300000002</v>
      </c>
      <c r="BL44" s="9">
        <v>397.67440800000003</v>
      </c>
      <c r="BM44" s="9">
        <v>409.84178500000002</v>
      </c>
      <c r="BN44" s="9">
        <v>423.01378599999998</v>
      </c>
      <c r="BO44" s="9">
        <v>434.95225299999998</v>
      </c>
      <c r="BP44" s="9">
        <v>432.56212099999999</v>
      </c>
      <c r="BQ44">
        <v>435.778953</v>
      </c>
      <c r="BR44">
        <v>453.18856299999999</v>
      </c>
    </row>
    <row r="45" spans="1:70" x14ac:dyDescent="0.3">
      <c r="A45" t="s">
        <v>172</v>
      </c>
      <c r="B45" t="s">
        <v>173</v>
      </c>
      <c r="C45" t="s">
        <v>95</v>
      </c>
      <c r="D45" t="s">
        <v>96</v>
      </c>
      <c r="AI45">
        <v>1.68138031325695</v>
      </c>
      <c r="AJ45">
        <v>1.73555725318461</v>
      </c>
      <c r="AK45">
        <v>1.8360668736238399</v>
      </c>
      <c r="AL45">
        <v>2.0659531626590701</v>
      </c>
      <c r="AM45">
        <v>2.44005654538894</v>
      </c>
      <c r="AN45">
        <v>2.7161940307075798</v>
      </c>
      <c r="AO45">
        <v>2.8409701864577301</v>
      </c>
      <c r="AP45">
        <v>2.83883076081784</v>
      </c>
      <c r="AQ45">
        <v>2.7840082679987499</v>
      </c>
      <c r="AR45">
        <v>2.7115727334934401</v>
      </c>
      <c r="AS45">
        <v>2.7075074692588998</v>
      </c>
      <c r="AT45">
        <v>2.70617279812984</v>
      </c>
      <c r="AU45">
        <v>2.6820691719316501</v>
      </c>
      <c r="AV45">
        <v>2.6997555297511302</v>
      </c>
      <c r="AW45">
        <v>2.8126036536729102</v>
      </c>
      <c r="AX45">
        <v>2.8294478920531998</v>
      </c>
      <c r="AY45">
        <v>2.8551134050138498</v>
      </c>
      <c r="AZ45">
        <v>2.9997647721393599</v>
      </c>
      <c r="BA45">
        <v>3.1743271776741699</v>
      </c>
      <c r="BB45">
        <v>3.15218463239564</v>
      </c>
      <c r="BC45">
        <v>3.3302499513769899</v>
      </c>
      <c r="BD45">
        <v>3.5244677066803001</v>
      </c>
      <c r="BE45">
        <v>3.5402767687580501</v>
      </c>
      <c r="BF45">
        <v>3.6211929606759798</v>
      </c>
      <c r="BG45">
        <v>3.6937069809455898</v>
      </c>
      <c r="BH45">
        <v>3.7815149360196898</v>
      </c>
      <c r="BI45">
        <v>3.8742896363096699</v>
      </c>
      <c r="BJ45">
        <v>4.0400524139404297</v>
      </c>
      <c r="BK45">
        <v>4.0940899848937997</v>
      </c>
      <c r="BL45" s="9">
        <v>4.05960941314697</v>
      </c>
      <c r="BM45" s="9">
        <v>4.0146565437316903</v>
      </c>
      <c r="BN45" s="9">
        <v>3.98740887641907</v>
      </c>
      <c r="BO45" s="9">
        <v>3.7946545581366098</v>
      </c>
      <c r="BP45" s="9">
        <v>3.6407092369337599</v>
      </c>
      <c r="BQ45">
        <v>3.5253788895353702</v>
      </c>
      <c r="BR45">
        <v>3.3976858841744702</v>
      </c>
    </row>
    <row r="46" spans="1:70" x14ac:dyDescent="0.3">
      <c r="A46" t="s">
        <v>174</v>
      </c>
      <c r="B46" t="s">
        <v>175</v>
      </c>
      <c r="C46" t="s">
        <v>95</v>
      </c>
      <c r="D46" t="s">
        <v>96</v>
      </c>
      <c r="AI46">
        <v>133.16279093828999</v>
      </c>
      <c r="AJ46">
        <v>129.661407603539</v>
      </c>
      <c r="AK46">
        <v>126.74222922260699</v>
      </c>
      <c r="AL46">
        <v>131.42694669994299</v>
      </c>
      <c r="AM46">
        <v>188.36869603021501</v>
      </c>
      <c r="AN46">
        <v>204.87612485282099</v>
      </c>
      <c r="AO46">
        <v>211.21836448037899</v>
      </c>
      <c r="AP46">
        <v>215.78022053908799</v>
      </c>
      <c r="AQ46">
        <v>224.877757039606</v>
      </c>
      <c r="AR46">
        <v>220.01941311352101</v>
      </c>
      <c r="AS46">
        <v>218.59046136931201</v>
      </c>
      <c r="AT46">
        <v>228.476099963493</v>
      </c>
      <c r="AU46">
        <v>235.288813107143</v>
      </c>
      <c r="AV46">
        <v>238.29712911155099</v>
      </c>
      <c r="AW46">
        <v>226.24770112767899</v>
      </c>
      <c r="AX46">
        <v>222.22413754435499</v>
      </c>
      <c r="AY46">
        <v>218.506961758529</v>
      </c>
      <c r="AZ46">
        <v>219.313877489216</v>
      </c>
      <c r="BA46">
        <v>226.72905554472399</v>
      </c>
      <c r="BB46">
        <v>228.06080705609</v>
      </c>
      <c r="BC46">
        <v>228.73887283942599</v>
      </c>
      <c r="BD46">
        <v>236.91058349609401</v>
      </c>
      <c r="BE46">
        <v>240.008982097851</v>
      </c>
      <c r="BF46">
        <v>243.763112885742</v>
      </c>
      <c r="BG46">
        <v>241.335175375635</v>
      </c>
      <c r="BH46">
        <v>243.63529107497499</v>
      </c>
      <c r="BI46">
        <v>243.62623391478201</v>
      </c>
      <c r="BJ46">
        <v>243.18557739257801</v>
      </c>
      <c r="BK46">
        <v>239.31900024414099</v>
      </c>
      <c r="BL46" s="9">
        <v>227.48310852050801</v>
      </c>
      <c r="BM46" s="9">
        <v>226.30870056152301</v>
      </c>
      <c r="BN46" s="9">
        <v>225.28880310058599</v>
      </c>
      <c r="BO46" s="9">
        <v>216.63901248654699</v>
      </c>
      <c r="BP46" s="9">
        <v>217.061473748726</v>
      </c>
      <c r="BQ46">
        <v>215.360126120377</v>
      </c>
      <c r="BR46">
        <v>216.22133221019601</v>
      </c>
    </row>
    <row r="47" spans="1:70" x14ac:dyDescent="0.3">
      <c r="A47" t="s">
        <v>176</v>
      </c>
      <c r="B47" t="s">
        <v>177</v>
      </c>
      <c r="C47" t="s">
        <v>95</v>
      </c>
      <c r="D47" t="s">
        <v>96</v>
      </c>
      <c r="AI47">
        <v>164.47721734197299</v>
      </c>
      <c r="AJ47">
        <v>164.774572891231</v>
      </c>
      <c r="AK47">
        <v>159.04489440342701</v>
      </c>
      <c r="AL47">
        <v>217.19686174904501</v>
      </c>
      <c r="AM47">
        <v>233.11106905239299</v>
      </c>
      <c r="AN47">
        <v>239.72356332286199</v>
      </c>
      <c r="AO47">
        <v>236.380205169378</v>
      </c>
      <c r="AP47">
        <v>246.696088715043</v>
      </c>
      <c r="AQ47">
        <v>246.55460557865501</v>
      </c>
      <c r="AR47">
        <v>240.39198734521</v>
      </c>
      <c r="AS47">
        <v>238.66745823135599</v>
      </c>
      <c r="AT47">
        <v>239.17552322831301</v>
      </c>
      <c r="AU47">
        <v>242.049987161334</v>
      </c>
      <c r="AV47">
        <v>241.999190721877</v>
      </c>
      <c r="AW47">
        <v>235.99075209536801</v>
      </c>
      <c r="AX47">
        <v>231.921682643054</v>
      </c>
      <c r="AY47">
        <v>230.15744762609401</v>
      </c>
      <c r="AZ47">
        <v>225.18597849402099</v>
      </c>
      <c r="BA47">
        <v>231.84440599753401</v>
      </c>
      <c r="BB47">
        <v>238.726535134827</v>
      </c>
      <c r="BC47">
        <v>237.483317194075</v>
      </c>
      <c r="BD47">
        <v>238.70707702636699</v>
      </c>
      <c r="BE47">
        <v>241.80818661145599</v>
      </c>
      <c r="BF47">
        <v>240.315622778342</v>
      </c>
      <c r="BG47">
        <v>237.97854620540801</v>
      </c>
      <c r="BH47">
        <v>239.17832164409199</v>
      </c>
      <c r="BI47">
        <v>235.55876196186401</v>
      </c>
      <c r="BJ47">
        <v>230.58538818359401</v>
      </c>
      <c r="BK47">
        <v>223.165771484375</v>
      </c>
      <c r="BL47" s="9">
        <v>214.87251281738301</v>
      </c>
      <c r="BM47" s="9">
        <v>205.10699462890599</v>
      </c>
      <c r="BN47" s="9">
        <v>193.45895385742199</v>
      </c>
      <c r="BO47" s="9">
        <v>192.950622210837</v>
      </c>
      <c r="BP47" s="9">
        <v>192.71358071887801</v>
      </c>
      <c r="BQ47">
        <v>198.24843449001301</v>
      </c>
      <c r="BR47">
        <v>198.30924155769699</v>
      </c>
    </row>
    <row r="48" spans="1:70" x14ac:dyDescent="0.3">
      <c r="A48" t="s">
        <v>178</v>
      </c>
      <c r="B48" t="s">
        <v>179</v>
      </c>
      <c r="C48" t="s">
        <v>95</v>
      </c>
      <c r="D48" t="s">
        <v>96</v>
      </c>
      <c r="AI48">
        <v>6.8428202080028498E-10</v>
      </c>
      <c r="AJ48">
        <v>1.6140046750984899E-8</v>
      </c>
      <c r="AK48">
        <v>6.2416469799487698E-7</v>
      </c>
      <c r="AL48">
        <v>1.07165610065929E-5</v>
      </c>
      <c r="AM48">
        <v>2.8189068352838099E-3</v>
      </c>
      <c r="AN48">
        <v>1.56386029608339E-2</v>
      </c>
      <c r="AO48">
        <v>0.11336693763035301</v>
      </c>
      <c r="AP48">
        <v>0.32613617115556898</v>
      </c>
      <c r="AQ48">
        <v>0.40938128084771402</v>
      </c>
      <c r="AR48">
        <v>2.1874922011190501</v>
      </c>
      <c r="AS48">
        <v>58.398383225389999</v>
      </c>
      <c r="AT48">
        <v>98.838536089969395</v>
      </c>
      <c r="AU48">
        <v>128.197406385785</v>
      </c>
      <c r="AV48">
        <v>142.580678547145</v>
      </c>
      <c r="AW48">
        <v>147.68520752431101</v>
      </c>
      <c r="AX48">
        <v>195.99639492752399</v>
      </c>
      <c r="AY48">
        <v>219.486079160217</v>
      </c>
      <c r="AZ48">
        <v>257.72019323795303</v>
      </c>
      <c r="BA48">
        <v>315.01575298415202</v>
      </c>
      <c r="BB48">
        <v>369.19411400154598</v>
      </c>
      <c r="BC48">
        <v>487.82574492310403</v>
      </c>
      <c r="BD48">
        <v>532.06341552734398</v>
      </c>
      <c r="BE48">
        <v>582.02450718823195</v>
      </c>
      <c r="BF48">
        <v>556.55154330597202</v>
      </c>
      <c r="BG48">
        <v>526.67115613778299</v>
      </c>
      <c r="BH48">
        <v>504.31839771093399</v>
      </c>
      <c r="BI48">
        <v>488.93787539493297</v>
      </c>
      <c r="BJ48">
        <v>637.26641845703102</v>
      </c>
      <c r="BK48">
        <v>801.573486328125</v>
      </c>
      <c r="BL48" s="9">
        <v>786.30938720703102</v>
      </c>
      <c r="BM48" s="9">
        <v>827.00427246093795</v>
      </c>
      <c r="BN48" s="9">
        <v>845.45068359375</v>
      </c>
      <c r="BO48" s="9">
        <v>868.15579545751302</v>
      </c>
      <c r="BP48" s="9">
        <v>931.66258738767601</v>
      </c>
      <c r="BQ48">
        <v>1072.67152838377</v>
      </c>
      <c r="BR48">
        <v>1124.85430376458</v>
      </c>
    </row>
    <row r="49" spans="1:70" x14ac:dyDescent="0.3">
      <c r="A49" t="s">
        <v>180</v>
      </c>
      <c r="B49" t="s">
        <v>181</v>
      </c>
      <c r="C49" t="s">
        <v>95</v>
      </c>
      <c r="D49" t="s">
        <v>96</v>
      </c>
      <c r="AI49">
        <v>101.71225316357</v>
      </c>
      <c r="AJ49">
        <v>96.928331934880504</v>
      </c>
      <c r="AK49">
        <v>93.2815163392372</v>
      </c>
      <c r="AL49">
        <v>90.091207986470593</v>
      </c>
      <c r="AM49">
        <v>120.62665417227601</v>
      </c>
      <c r="AN49">
        <v>122.16170002450799</v>
      </c>
      <c r="AO49">
        <v>141.54950216943101</v>
      </c>
      <c r="AP49">
        <v>146.058057047115</v>
      </c>
      <c r="AQ49">
        <v>118.11576447021299</v>
      </c>
      <c r="AR49">
        <v>150.65710513641</v>
      </c>
      <c r="AS49">
        <v>216.619478576365</v>
      </c>
      <c r="AT49">
        <v>182.34883490765</v>
      </c>
      <c r="AU49">
        <v>176.436113000544</v>
      </c>
      <c r="AV49">
        <v>165.66413513171099</v>
      </c>
      <c r="AW49">
        <v>188.44037436515401</v>
      </c>
      <c r="AX49">
        <v>221.68299446211901</v>
      </c>
      <c r="AY49">
        <v>239.52463936721401</v>
      </c>
      <c r="AZ49">
        <v>248.92486266734201</v>
      </c>
      <c r="BA49">
        <v>283.95202377200002</v>
      </c>
      <c r="BB49">
        <v>222.48069796643099</v>
      </c>
      <c r="BC49">
        <v>284.47221328916498</v>
      </c>
      <c r="BD49">
        <v>309.25119018554699</v>
      </c>
      <c r="BE49">
        <v>314.54986946947702</v>
      </c>
      <c r="BF49">
        <v>313.02633956348302</v>
      </c>
      <c r="BG49">
        <v>310.14824900774801</v>
      </c>
      <c r="BH49">
        <v>305.860507611743</v>
      </c>
      <c r="BI49">
        <v>308.85756222247898</v>
      </c>
      <c r="BJ49">
        <v>288.93228149414102</v>
      </c>
      <c r="BK49">
        <v>267.57769775390602</v>
      </c>
      <c r="BL49" s="9">
        <v>254.91213989257801</v>
      </c>
      <c r="BM49" s="9">
        <v>240.51333618164099</v>
      </c>
      <c r="BN49" s="9">
        <v>222.77537536621099</v>
      </c>
      <c r="BO49" s="9">
        <v>245.96209961434201</v>
      </c>
      <c r="BP49" s="9">
        <v>219.23621113293399</v>
      </c>
      <c r="BQ49">
        <v>214.90185434456899</v>
      </c>
      <c r="BR49">
        <v>201.89094659854601</v>
      </c>
    </row>
    <row r="50" spans="1:70" x14ac:dyDescent="0.3">
      <c r="A50" t="s">
        <v>182</v>
      </c>
      <c r="B50" t="s">
        <v>183</v>
      </c>
      <c r="C50" t="s">
        <v>95</v>
      </c>
      <c r="D50" t="s">
        <v>96</v>
      </c>
      <c r="AI50">
        <v>174.354299548646</v>
      </c>
      <c r="AJ50">
        <v>214.196312569631</v>
      </c>
      <c r="AK50">
        <v>256.888475194215</v>
      </c>
      <c r="AL50">
        <v>313.277922448146</v>
      </c>
      <c r="AM50">
        <v>374.50458128957303</v>
      </c>
      <c r="AN50">
        <v>435.96152475922599</v>
      </c>
      <c r="AO50">
        <v>500.34109864268402</v>
      </c>
      <c r="AP50">
        <v>574.687614965737</v>
      </c>
      <c r="AQ50">
        <v>652.25599642001805</v>
      </c>
      <c r="AR50">
        <v>724.33976649479496</v>
      </c>
      <c r="AS50">
        <v>787.29362831914102</v>
      </c>
      <c r="AT50">
        <v>820.14581568468702</v>
      </c>
      <c r="AU50">
        <v>855.794677408643</v>
      </c>
      <c r="AV50">
        <v>896.53656960203296</v>
      </c>
      <c r="AW50">
        <v>936.64443800748597</v>
      </c>
      <c r="AX50">
        <v>951.33626858512105</v>
      </c>
      <c r="AY50">
        <v>976.47379521337905</v>
      </c>
      <c r="AZ50">
        <v>1000.1730198443501</v>
      </c>
      <c r="BA50">
        <v>1056.60247011251</v>
      </c>
      <c r="BB50">
        <v>1092.80496647837</v>
      </c>
      <c r="BC50">
        <v>1120.7641710374</v>
      </c>
      <c r="BD50">
        <v>1168.24304199219</v>
      </c>
      <c r="BE50">
        <v>1205.5952600297601</v>
      </c>
      <c r="BF50">
        <v>1210.7128864660899</v>
      </c>
      <c r="BG50">
        <v>1226.73296705297</v>
      </c>
      <c r="BH50">
        <v>1285.02792440792</v>
      </c>
      <c r="BI50">
        <v>1298.142605</v>
      </c>
      <c r="BJ50">
        <v>1328.016627</v>
      </c>
      <c r="BK50">
        <v>1322.160543</v>
      </c>
      <c r="BL50" s="9">
        <v>1312.630441</v>
      </c>
      <c r="BM50" s="9">
        <v>1270.743624</v>
      </c>
      <c r="BN50" s="9">
        <v>1340.326407</v>
      </c>
      <c r="BO50" s="9">
        <v>1363.444291</v>
      </c>
      <c r="BP50" s="9">
        <v>1425.433859</v>
      </c>
      <c r="BQ50">
        <v>1443.718515</v>
      </c>
      <c r="BR50">
        <v>1532.7193030000001</v>
      </c>
    </row>
    <row r="51" spans="1:70" x14ac:dyDescent="0.3">
      <c r="A51" t="s">
        <v>184</v>
      </c>
      <c r="B51" t="s">
        <v>185</v>
      </c>
      <c r="C51" t="s">
        <v>95</v>
      </c>
      <c r="D51" t="s">
        <v>96</v>
      </c>
      <c r="AI51">
        <v>159.01458193662299</v>
      </c>
      <c r="AJ51">
        <v>169.437985226623</v>
      </c>
      <c r="AK51">
        <v>157.77970002707701</v>
      </c>
      <c r="AL51">
        <v>157.54402814892899</v>
      </c>
      <c r="AM51">
        <v>173.86055404645001</v>
      </c>
      <c r="AN51">
        <v>180.830622196646</v>
      </c>
      <c r="AO51">
        <v>182.792606431123</v>
      </c>
      <c r="AP51">
        <v>181.52105927480099</v>
      </c>
      <c r="AQ51">
        <v>181.94799088625101</v>
      </c>
      <c r="AR51">
        <v>186.325482648563</v>
      </c>
      <c r="AS51">
        <v>193.79855007666501</v>
      </c>
      <c r="AT51">
        <v>203.558086061816</v>
      </c>
      <c r="AU51">
        <v>208.10507725684599</v>
      </c>
      <c r="AV51">
        <v>214.141390847911</v>
      </c>
      <c r="AW51">
        <v>209.44314483639201</v>
      </c>
      <c r="AX51">
        <v>202.248733627001</v>
      </c>
      <c r="AY51">
        <v>207.87223334877899</v>
      </c>
      <c r="AZ51">
        <v>212.579451892592</v>
      </c>
      <c r="BA51">
        <v>215.11885016041799</v>
      </c>
      <c r="BB51">
        <v>215.90832949017101</v>
      </c>
      <c r="BC51">
        <v>216.889467422878</v>
      </c>
      <c r="BD51">
        <v>218.97758483886699</v>
      </c>
      <c r="BE51">
        <v>213.03871689677501</v>
      </c>
      <c r="BF51">
        <v>209.675469170528</v>
      </c>
      <c r="BG51">
        <v>203.67876535599399</v>
      </c>
      <c r="BH51">
        <v>199.850769960143</v>
      </c>
      <c r="BI51">
        <v>193.33709829132599</v>
      </c>
      <c r="BJ51">
        <v>185.24771118164099</v>
      </c>
      <c r="BK51">
        <v>194.22834777832</v>
      </c>
      <c r="BL51" s="9">
        <v>201.54267883300801</v>
      </c>
      <c r="BM51" s="9">
        <v>201.67556762695301</v>
      </c>
      <c r="BN51" s="9">
        <v>191.48077392578099</v>
      </c>
      <c r="BO51" s="9">
        <v>193.032390816478</v>
      </c>
      <c r="BP51" s="9">
        <v>201.28654098515901</v>
      </c>
      <c r="BQ51">
        <v>208.61077096406001</v>
      </c>
      <c r="BR51">
        <v>211.66223677984399</v>
      </c>
    </row>
    <row r="52" spans="1:70" x14ac:dyDescent="0.3">
      <c r="A52" t="s">
        <v>186</v>
      </c>
      <c r="B52" t="s">
        <v>187</v>
      </c>
      <c r="C52" t="s">
        <v>95</v>
      </c>
      <c r="D52" t="s">
        <v>96</v>
      </c>
      <c r="AI52">
        <v>56.196840316605602</v>
      </c>
      <c r="AJ52">
        <v>56.963625928051997</v>
      </c>
      <c r="AK52">
        <v>53.402134672302097</v>
      </c>
      <c r="AL52">
        <v>77.911514487999895</v>
      </c>
      <c r="AM52">
        <v>54.029177269220803</v>
      </c>
      <c r="AN52">
        <v>52.101004543358997</v>
      </c>
      <c r="AO52">
        <v>54.1148999431365</v>
      </c>
      <c r="AP52">
        <v>52.753181646301499</v>
      </c>
      <c r="AQ52">
        <v>51.991619979991697</v>
      </c>
      <c r="AR52">
        <v>55.168573345519803</v>
      </c>
      <c r="AS52">
        <v>53.298718344466998</v>
      </c>
      <c r="AT52">
        <v>54.812244046651799</v>
      </c>
      <c r="AU52">
        <v>53.777462226596398</v>
      </c>
      <c r="AV52">
        <v>55.331487091710997</v>
      </c>
      <c r="AW52">
        <v>50.470401362764399</v>
      </c>
      <c r="AX52">
        <v>48.057689604063398</v>
      </c>
      <c r="AY52">
        <v>48.783066194187199</v>
      </c>
      <c r="AZ52">
        <v>48.144771411837702</v>
      </c>
      <c r="BA52">
        <v>48.988399143032098</v>
      </c>
      <c r="BB52">
        <v>49.639737607810503</v>
      </c>
      <c r="BC52">
        <v>49.364665494372403</v>
      </c>
      <c r="BD52">
        <v>49.695461273193402</v>
      </c>
      <c r="BE52">
        <v>51.053317199966202</v>
      </c>
      <c r="BF52">
        <v>51.6779810862798</v>
      </c>
      <c r="BG52">
        <v>51.574178303394099</v>
      </c>
      <c r="BH52">
        <v>50.108368596712602</v>
      </c>
      <c r="BI52">
        <v>48.943419879002199</v>
      </c>
      <c r="BJ52">
        <v>47.981754302978501</v>
      </c>
      <c r="BK52">
        <v>50.680484771728501</v>
      </c>
      <c r="BL52" s="9">
        <v>49.907238006591797</v>
      </c>
      <c r="BM52" s="9">
        <v>49.993175506591797</v>
      </c>
      <c r="BN52" s="9">
        <v>48.170494079589801</v>
      </c>
      <c r="BO52" s="9">
        <v>47.824519858780903</v>
      </c>
      <c r="BP52" s="9">
        <v>47.621042351055898</v>
      </c>
      <c r="BQ52">
        <v>47.114070696040201</v>
      </c>
      <c r="BR52">
        <v>46.629436004151998</v>
      </c>
    </row>
    <row r="53" spans="1:70" x14ac:dyDescent="0.3">
      <c r="A53" t="s">
        <v>188</v>
      </c>
      <c r="B53" t="s">
        <v>189</v>
      </c>
      <c r="C53" t="s">
        <v>95</v>
      </c>
      <c r="D53" t="s">
        <v>96</v>
      </c>
      <c r="AI53">
        <v>33.296289651824402</v>
      </c>
      <c r="AJ53">
        <v>53.069159231086601</v>
      </c>
      <c r="AK53">
        <v>62.123394274827703</v>
      </c>
      <c r="AL53">
        <v>67.017785978366803</v>
      </c>
      <c r="AM53">
        <v>75.899194601248794</v>
      </c>
      <c r="AN53">
        <v>90.127636235427701</v>
      </c>
      <c r="AO53">
        <v>101.84980875612401</v>
      </c>
      <c r="AP53">
        <v>114.821216520882</v>
      </c>
      <c r="AQ53">
        <v>127.179609964612</v>
      </c>
      <c r="AR53">
        <v>139.326102280198</v>
      </c>
      <c r="AS53">
        <v>149.12823147169499</v>
      </c>
      <c r="AT53">
        <v>160.02170355158501</v>
      </c>
      <c r="AU53">
        <v>172.99452016257101</v>
      </c>
      <c r="AV53">
        <v>187.70940941445701</v>
      </c>
      <c r="AW53">
        <v>207.19754882554801</v>
      </c>
      <c r="AX53">
        <v>227.04203967787001</v>
      </c>
      <c r="AY53">
        <v>248.84782406017001</v>
      </c>
      <c r="AZ53">
        <v>267.76419225044202</v>
      </c>
      <c r="BA53">
        <v>292.71326471614998</v>
      </c>
      <c r="BB53">
        <v>319.14194084437401</v>
      </c>
      <c r="BC53">
        <v>336.21143337763499</v>
      </c>
      <c r="BD53">
        <v>344.54602050781301</v>
      </c>
      <c r="BE53">
        <v>352.11380304508202</v>
      </c>
      <c r="BF53">
        <v>354.45599997872199</v>
      </c>
      <c r="BG53">
        <v>358.29664735554798</v>
      </c>
      <c r="BH53">
        <v>357.33141794674401</v>
      </c>
      <c r="BI53">
        <v>343.01361700000001</v>
      </c>
      <c r="BJ53">
        <v>340.99188199999998</v>
      </c>
      <c r="BK53">
        <v>337.90193599999998</v>
      </c>
      <c r="BL53" s="9">
        <v>324.21735999999999</v>
      </c>
      <c r="BM53" s="9">
        <v>328.02413799999999</v>
      </c>
      <c r="BN53" s="9">
        <v>334.11867599999999</v>
      </c>
      <c r="BO53" s="9">
        <v>336.22038700000002</v>
      </c>
      <c r="BP53" s="9">
        <v>318.84176300000001</v>
      </c>
      <c r="BQ53">
        <v>307.79235499999999</v>
      </c>
      <c r="BR53">
        <v>297.35176799999999</v>
      </c>
    </row>
    <row r="54" spans="1:70" x14ac:dyDescent="0.3">
      <c r="A54" t="s">
        <v>190</v>
      </c>
      <c r="B54" t="s">
        <v>191</v>
      </c>
      <c r="C54" t="s">
        <v>95</v>
      </c>
      <c r="D54" t="s">
        <v>96</v>
      </c>
    </row>
    <row r="55" spans="1:70" x14ac:dyDescent="0.3">
      <c r="A55" t="s">
        <v>192</v>
      </c>
      <c r="B55" t="s">
        <v>193</v>
      </c>
      <c r="C55" t="s">
        <v>95</v>
      </c>
      <c r="D55" t="s">
        <v>96</v>
      </c>
      <c r="BD55">
        <v>0.32193871145563202</v>
      </c>
    </row>
    <row r="56" spans="1:70" x14ac:dyDescent="0.3">
      <c r="A56" t="s">
        <v>194</v>
      </c>
      <c r="B56" t="s">
        <v>195</v>
      </c>
      <c r="C56" t="s">
        <v>95</v>
      </c>
      <c r="D56" t="s">
        <v>96</v>
      </c>
      <c r="AS56">
        <v>1.29531765855456</v>
      </c>
      <c r="AT56">
        <v>1.2894689829607699</v>
      </c>
      <c r="AU56">
        <v>1.27494327144052</v>
      </c>
      <c r="AV56">
        <v>1.27051341737432</v>
      </c>
      <c r="AW56">
        <v>1.25431682516795</v>
      </c>
      <c r="AX56">
        <v>1.2660474810015601</v>
      </c>
      <c r="AY56">
        <v>1.2666144573503699</v>
      </c>
      <c r="AZ56">
        <v>1.2701998528640599</v>
      </c>
      <c r="BA56">
        <v>1.3321765049793199</v>
      </c>
      <c r="BB56">
        <v>1.3478424223278</v>
      </c>
      <c r="BC56">
        <v>1.3686790663352599</v>
      </c>
      <c r="BD56">
        <v>1.3246216773986801</v>
      </c>
      <c r="BE56">
        <v>1.41239514780732</v>
      </c>
      <c r="BF56">
        <v>1.42218204432352</v>
      </c>
      <c r="BG56">
        <v>1.4426470026881499</v>
      </c>
      <c r="BH56">
        <v>1.44180680115009</v>
      </c>
      <c r="BI56">
        <v>1.4338485346077801</v>
      </c>
      <c r="BJ56">
        <v>1.3937920331955</v>
      </c>
      <c r="BK56">
        <v>1.38988649845123</v>
      </c>
      <c r="BL56" s="9">
        <v>1.3546888828277599</v>
      </c>
      <c r="BM56" s="9">
        <v>1.34318399429321</v>
      </c>
      <c r="BN56" s="9">
        <v>1.2789845466613801</v>
      </c>
      <c r="BO56" s="9">
        <v>1.2537398891235401</v>
      </c>
      <c r="BP56" s="9">
        <v>1.23806318994228</v>
      </c>
      <c r="BQ56">
        <v>1.24831756717631</v>
      </c>
    </row>
    <row r="57" spans="1:70" x14ac:dyDescent="0.3">
      <c r="A57" t="s">
        <v>196</v>
      </c>
      <c r="B57" t="s">
        <v>197</v>
      </c>
      <c r="C57" t="s">
        <v>95</v>
      </c>
      <c r="D57" t="s">
        <v>96</v>
      </c>
      <c r="AY57">
        <v>0.96515472911664302</v>
      </c>
      <c r="AZ57">
        <v>0.96857137007706895</v>
      </c>
      <c r="BA57">
        <v>0.97922398257663801</v>
      </c>
      <c r="BB57">
        <v>0.97916164836744901</v>
      </c>
      <c r="BC57">
        <v>0.96540812521903596</v>
      </c>
      <c r="BD57">
        <v>0.94153791666030895</v>
      </c>
      <c r="BE57">
        <v>0.96690503958243201</v>
      </c>
      <c r="BF57">
        <v>0.98344453259593301</v>
      </c>
      <c r="BG57">
        <v>0.99439360585176995</v>
      </c>
      <c r="BH57">
        <v>0.99437222339847198</v>
      </c>
      <c r="BI57">
        <v>0.98713274348632496</v>
      </c>
      <c r="BJ57">
        <v>0.98079437017440796</v>
      </c>
      <c r="BK57">
        <v>0.97320485115051303</v>
      </c>
      <c r="BL57" s="9">
        <v>1.0116590261459399</v>
      </c>
      <c r="BM57" s="9">
        <v>1.0377614498138401</v>
      </c>
      <c r="BN57" s="9">
        <v>0.971421658992767</v>
      </c>
      <c r="BO57" s="9">
        <v>0.94226706586084497</v>
      </c>
      <c r="BP57" s="9">
        <v>0.943347350241178</v>
      </c>
      <c r="BQ57">
        <v>0.94261799236713995</v>
      </c>
    </row>
    <row r="58" spans="1:70" x14ac:dyDescent="0.3">
      <c r="A58" t="s">
        <v>198</v>
      </c>
      <c r="B58" t="s">
        <v>199</v>
      </c>
      <c r="C58" t="s">
        <v>95</v>
      </c>
      <c r="D58" t="s">
        <v>96</v>
      </c>
      <c r="AI58">
        <v>0.56413006265522903</v>
      </c>
      <c r="AJ58">
        <v>0.56689224672282801</v>
      </c>
      <c r="AK58">
        <v>0.58774649180350302</v>
      </c>
      <c r="AL58">
        <v>0.60171415567126496</v>
      </c>
      <c r="AM58">
        <v>0.62018815146011297</v>
      </c>
      <c r="AN58">
        <v>0.69005217211469805</v>
      </c>
      <c r="AO58">
        <v>0.69664984325017498</v>
      </c>
      <c r="AP58">
        <v>0.70204391672134003</v>
      </c>
      <c r="AQ58">
        <v>0.71119916419646201</v>
      </c>
      <c r="AR58">
        <v>0.72075051429198</v>
      </c>
      <c r="AS58">
        <v>0.71685358624003104</v>
      </c>
      <c r="AT58">
        <v>0.71170467698956796</v>
      </c>
      <c r="AU58">
        <v>0.71050498772244397</v>
      </c>
      <c r="AV58">
        <v>0.73658416824034301</v>
      </c>
      <c r="AW58">
        <v>0.73371410143825799</v>
      </c>
      <c r="AX58">
        <v>0.72289133662844196</v>
      </c>
      <c r="AY58">
        <v>0.70998907368103004</v>
      </c>
      <c r="AZ58">
        <v>0.69410251902472797</v>
      </c>
      <c r="BA58">
        <v>0.69381362062338303</v>
      </c>
      <c r="BB58">
        <v>0.68174751974793202</v>
      </c>
      <c r="BC58">
        <v>0.70033521584055802</v>
      </c>
      <c r="BD58">
        <v>0.69862458029742103</v>
      </c>
      <c r="BE58">
        <v>0.70685359426407302</v>
      </c>
      <c r="BF58">
        <v>0.68731681209736195</v>
      </c>
      <c r="BG58">
        <v>0.67971212916481805</v>
      </c>
      <c r="BH58">
        <v>0.66314130352449496</v>
      </c>
      <c r="BI58">
        <v>0.62232498544891102</v>
      </c>
      <c r="BJ58">
        <v>0.61518601373208304</v>
      </c>
      <c r="BK58">
        <v>0.61243973464984303</v>
      </c>
      <c r="BL58" s="9">
        <v>0.58809966767578103</v>
      </c>
      <c r="BM58" s="9">
        <v>0.578548839742278</v>
      </c>
      <c r="BN58" s="9">
        <v>0.58465765196589303</v>
      </c>
      <c r="BO58" s="9">
        <v>0.56476447138413699</v>
      </c>
      <c r="BP58" s="9">
        <v>0.56569860002577699</v>
      </c>
      <c r="BQ58">
        <v>0.56709452408941896</v>
      </c>
      <c r="BR58">
        <v>0.57262027338474097</v>
      </c>
    </row>
    <row r="59" spans="1:70" x14ac:dyDescent="0.3">
      <c r="A59" t="s">
        <v>200</v>
      </c>
      <c r="B59" t="s">
        <v>201</v>
      </c>
      <c r="C59" t="s">
        <v>95</v>
      </c>
      <c r="D59" t="s">
        <v>96</v>
      </c>
      <c r="AI59">
        <v>5.5464409999999997</v>
      </c>
      <c r="AJ59">
        <v>7.3067299999999999</v>
      </c>
      <c r="AK59">
        <v>8.0267239999999997</v>
      </c>
      <c r="AL59">
        <v>9.4881430000000009</v>
      </c>
      <c r="AM59">
        <v>10.436330999999999</v>
      </c>
      <c r="AN59">
        <v>11.152963</v>
      </c>
      <c r="AO59">
        <v>12.071769</v>
      </c>
      <c r="AP59">
        <v>12.902514999999999</v>
      </c>
      <c r="AQ59">
        <v>13.986306000000001</v>
      </c>
      <c r="AR59">
        <v>14.22935</v>
      </c>
      <c r="AS59">
        <v>14.327536</v>
      </c>
      <c r="AT59">
        <v>14.323589999999999</v>
      </c>
      <c r="AU59">
        <v>14.458321</v>
      </c>
      <c r="AV59">
        <v>14.177038</v>
      </c>
      <c r="AW59">
        <v>14.427652</v>
      </c>
      <c r="AX59">
        <v>14.562493</v>
      </c>
      <c r="AY59">
        <v>14.417719999999999</v>
      </c>
      <c r="AZ59">
        <v>14.256061000000001</v>
      </c>
      <c r="BA59">
        <v>13.916713</v>
      </c>
      <c r="BB59">
        <v>13.631732</v>
      </c>
      <c r="BC59">
        <v>13.675891999999999</v>
      </c>
      <c r="BD59">
        <v>13.345305</v>
      </c>
      <c r="BE59">
        <v>13.297699</v>
      </c>
      <c r="BF59">
        <v>12.785271</v>
      </c>
      <c r="BG59">
        <v>12.70321</v>
      </c>
      <c r="BH59">
        <v>12.93798</v>
      </c>
      <c r="BI59">
        <v>12.576343</v>
      </c>
      <c r="BJ59">
        <v>12.424986000000001</v>
      </c>
      <c r="BK59">
        <v>12.371528</v>
      </c>
      <c r="BL59" s="9">
        <v>12.097428000000001</v>
      </c>
      <c r="BM59" s="9">
        <v>12.150266999999999</v>
      </c>
      <c r="BN59" s="9">
        <v>12.56189</v>
      </c>
      <c r="BO59" s="9">
        <v>12.476407</v>
      </c>
      <c r="BP59" s="9">
        <v>12.576104000000001</v>
      </c>
      <c r="BQ59">
        <v>12.823226999999999</v>
      </c>
      <c r="BR59">
        <v>12.993503</v>
      </c>
    </row>
    <row r="60" spans="1:70" x14ac:dyDescent="0.3">
      <c r="A60" t="s">
        <v>202</v>
      </c>
      <c r="B60" t="s">
        <v>203</v>
      </c>
      <c r="C60" t="s">
        <v>95</v>
      </c>
      <c r="D60" t="s">
        <v>96</v>
      </c>
      <c r="AI60">
        <v>0.94991700000000001</v>
      </c>
      <c r="AJ60">
        <v>0.94719100000000001</v>
      </c>
      <c r="AK60">
        <v>0.97526999999999997</v>
      </c>
      <c r="AL60">
        <v>0.98874700000000004</v>
      </c>
      <c r="AM60">
        <v>0.98689300000000002</v>
      </c>
      <c r="AN60">
        <v>0.98436999999999997</v>
      </c>
      <c r="AO60">
        <v>0.97411599999999998</v>
      </c>
      <c r="AP60">
        <v>0.97283399999999998</v>
      </c>
      <c r="AQ60">
        <v>0.96865000000000001</v>
      </c>
      <c r="AR60">
        <v>0.95411900000000005</v>
      </c>
      <c r="AS60">
        <v>0.94289000000000001</v>
      </c>
      <c r="AT60">
        <v>0.92979100000000003</v>
      </c>
      <c r="AU60">
        <v>0.91325699999999999</v>
      </c>
      <c r="AV60">
        <v>0.89600100000000005</v>
      </c>
      <c r="AW60">
        <v>0.87515500000000002</v>
      </c>
      <c r="AX60">
        <v>0.87272099999999997</v>
      </c>
      <c r="AY60">
        <v>0.84776099999999999</v>
      </c>
      <c r="AZ60">
        <v>0.83714299999999997</v>
      </c>
      <c r="BA60">
        <v>0.82040100000000005</v>
      </c>
      <c r="BB60">
        <v>0.81070799999999998</v>
      </c>
      <c r="BC60">
        <v>0.80526900000000001</v>
      </c>
      <c r="BD60">
        <v>0.78873899999999997</v>
      </c>
      <c r="BE60">
        <v>0.787246</v>
      </c>
      <c r="BF60">
        <v>0.77478400000000003</v>
      </c>
      <c r="BG60">
        <v>0.76893699999999998</v>
      </c>
      <c r="BH60">
        <v>0.77812199999999998</v>
      </c>
      <c r="BI60">
        <v>0.75260800000000005</v>
      </c>
      <c r="BJ60">
        <v>0.74478299999999997</v>
      </c>
      <c r="BK60">
        <v>0.73544799999999999</v>
      </c>
      <c r="BL60" s="9">
        <v>0.71774499999999997</v>
      </c>
      <c r="BM60" s="9">
        <v>0.70683600000000002</v>
      </c>
      <c r="BN60" s="9">
        <v>0.70669700000000002</v>
      </c>
      <c r="BO60" s="9">
        <v>0.68842300000000001</v>
      </c>
      <c r="BP60" s="9">
        <v>0.70105399999999995</v>
      </c>
      <c r="BQ60">
        <v>0.70086199999999999</v>
      </c>
      <c r="BR60">
        <v>0.70998300000000003</v>
      </c>
    </row>
    <row r="61" spans="1:70" x14ac:dyDescent="0.3">
      <c r="A61" t="s">
        <v>204</v>
      </c>
      <c r="B61" t="s">
        <v>205</v>
      </c>
      <c r="C61" t="s">
        <v>95</v>
      </c>
      <c r="D61" t="s">
        <v>96</v>
      </c>
      <c r="BD61">
        <v>93.571823120117202</v>
      </c>
      <c r="BE61">
        <v>97.238970443993395</v>
      </c>
      <c r="BF61">
        <v>98.062564785407602</v>
      </c>
      <c r="BG61">
        <v>98.931707846166404</v>
      </c>
      <c r="BH61">
        <v>99.036370478869699</v>
      </c>
      <c r="BI61">
        <v>100.676858452801</v>
      </c>
      <c r="BJ61">
        <v>99.523597717285199</v>
      </c>
      <c r="BK61">
        <v>95.032455444335895</v>
      </c>
      <c r="BL61" s="9">
        <v>93.409500122070298</v>
      </c>
      <c r="BM61" s="9">
        <v>91.477508544921903</v>
      </c>
      <c r="BN61" s="9">
        <v>90.227890014648395</v>
      </c>
      <c r="BO61" s="9">
        <v>84.112095306549705</v>
      </c>
      <c r="BP61" s="9">
        <v>83.095229771762803</v>
      </c>
      <c r="BQ61">
        <v>80.724125586485897</v>
      </c>
      <c r="BR61">
        <v>82.123830429060206</v>
      </c>
    </row>
    <row r="62" spans="1:70" x14ac:dyDescent="0.3">
      <c r="A62" t="s">
        <v>206</v>
      </c>
      <c r="B62" t="s">
        <v>207</v>
      </c>
      <c r="C62" t="s">
        <v>95</v>
      </c>
      <c r="D62" t="s">
        <v>96</v>
      </c>
      <c r="AI62">
        <v>1.8568056908155099</v>
      </c>
      <c r="AJ62">
        <v>1.93347818126269</v>
      </c>
      <c r="AK62">
        <v>1.9733283511169799</v>
      </c>
      <c r="AL62">
        <v>1.9792920427749301</v>
      </c>
      <c r="AM62">
        <v>2.0859612655810502</v>
      </c>
      <c r="AN62">
        <v>2.0591400055662401</v>
      </c>
      <c r="AO62">
        <v>2.0881410464022498</v>
      </c>
      <c r="AP62">
        <v>2.0824019993693699</v>
      </c>
      <c r="AQ62">
        <v>2.1115661221843398</v>
      </c>
      <c r="AR62">
        <v>2.1349125934566802</v>
      </c>
      <c r="AS62">
        <v>2.0504071287311398</v>
      </c>
      <c r="AT62">
        <v>2.0470514436921401</v>
      </c>
      <c r="AU62">
        <v>2.0674740997875301</v>
      </c>
      <c r="AV62">
        <v>1.9066017209054</v>
      </c>
      <c r="AW62">
        <v>1.8953473491783701</v>
      </c>
      <c r="AX62">
        <v>1.7969333307548001</v>
      </c>
      <c r="AY62">
        <v>1.7772629451778299</v>
      </c>
      <c r="AZ62">
        <v>1.7527945491150401</v>
      </c>
      <c r="BA62">
        <v>1.73284234625834</v>
      </c>
      <c r="BB62">
        <v>1.8712563337867201</v>
      </c>
      <c r="BC62">
        <v>1.8659644063362999</v>
      </c>
      <c r="BD62">
        <v>1.8704295158386199</v>
      </c>
      <c r="BE62">
        <v>1.8612899319671401</v>
      </c>
      <c r="BF62">
        <v>1.8712992947007101</v>
      </c>
      <c r="BG62">
        <v>1.81703136092294</v>
      </c>
      <c r="BH62">
        <v>1.8492940518345899</v>
      </c>
      <c r="BI62">
        <v>1.8359915964301301</v>
      </c>
      <c r="BJ62">
        <v>1.7490713596344001</v>
      </c>
      <c r="BK62">
        <v>1.65106189250946</v>
      </c>
      <c r="BL62" s="9">
        <v>1.5995726585388199</v>
      </c>
      <c r="BM62" s="9">
        <v>1.4838018417358401</v>
      </c>
      <c r="BN62" s="9">
        <v>1.43059825897217</v>
      </c>
      <c r="BO62" s="9">
        <v>1.33910035210054</v>
      </c>
      <c r="BP62" s="9">
        <v>1.3182973026751501</v>
      </c>
      <c r="BQ62">
        <v>1.31702390769821</v>
      </c>
      <c r="BR62">
        <v>1.30631128267932</v>
      </c>
    </row>
    <row r="63" spans="1:70" x14ac:dyDescent="0.3">
      <c r="A63" t="s">
        <v>208</v>
      </c>
      <c r="B63" t="s">
        <v>209</v>
      </c>
      <c r="C63" t="s">
        <v>95</v>
      </c>
      <c r="D63" t="s">
        <v>96</v>
      </c>
      <c r="AI63">
        <v>9.1292449999999992</v>
      </c>
      <c r="AJ63">
        <v>9.0587499999999999</v>
      </c>
      <c r="AK63">
        <v>9.0036170000000002</v>
      </c>
      <c r="AL63">
        <v>8.8459249999999994</v>
      </c>
      <c r="AM63">
        <v>8.7967779999999998</v>
      </c>
      <c r="AN63">
        <v>8.7263350000000006</v>
      </c>
      <c r="AO63">
        <v>8.7072939999999992</v>
      </c>
      <c r="AP63">
        <v>8.6990839999999992</v>
      </c>
      <c r="AQ63">
        <v>8.6611729999999998</v>
      </c>
      <c r="AR63">
        <v>8.7525779999999997</v>
      </c>
      <c r="AS63">
        <v>8.6683430000000001</v>
      </c>
      <c r="AT63">
        <v>8.6927590000000006</v>
      </c>
      <c r="AU63">
        <v>8.5616059999999994</v>
      </c>
      <c r="AV63">
        <v>8.6484799999999993</v>
      </c>
      <c r="AW63">
        <v>8.4607200000000002</v>
      </c>
      <c r="AX63">
        <v>8.5694379999999999</v>
      </c>
      <c r="AY63">
        <v>8.2889300000000006</v>
      </c>
      <c r="AZ63">
        <v>8.1608889999999992</v>
      </c>
      <c r="BA63">
        <v>7.9441280000000001</v>
      </c>
      <c r="BB63">
        <v>7.7273339999999999</v>
      </c>
      <c r="BC63">
        <v>7.5929960000000003</v>
      </c>
      <c r="BD63">
        <v>7.4664919999999997</v>
      </c>
      <c r="BE63">
        <v>7.5641360000000004</v>
      </c>
      <c r="BF63">
        <v>7.3548460000000002</v>
      </c>
      <c r="BG63">
        <v>7.3286740000000004</v>
      </c>
      <c r="BH63">
        <v>7.3053569999999999</v>
      </c>
      <c r="BI63">
        <v>7.0798560000000004</v>
      </c>
      <c r="BJ63">
        <v>6.8716790000000003</v>
      </c>
      <c r="BK63">
        <v>6.7659969999999996</v>
      </c>
      <c r="BL63" s="9">
        <v>6.5383909999999998</v>
      </c>
      <c r="BM63" s="9">
        <v>6.3650570000000002</v>
      </c>
      <c r="BN63" s="9">
        <v>6.2882680000000004</v>
      </c>
      <c r="BO63" s="9">
        <v>6.1057180000000004</v>
      </c>
      <c r="BP63" s="9">
        <v>6.0548590000000004</v>
      </c>
      <c r="BQ63">
        <v>6.050211</v>
      </c>
      <c r="BR63">
        <v>6.1246660000000004</v>
      </c>
    </row>
    <row r="64" spans="1:70" x14ac:dyDescent="0.3">
      <c r="A64" t="s">
        <v>210</v>
      </c>
      <c r="B64" t="s">
        <v>211</v>
      </c>
      <c r="C64" t="s">
        <v>95</v>
      </c>
      <c r="D64" t="s">
        <v>96</v>
      </c>
      <c r="AI64">
        <v>2.9705648216148499</v>
      </c>
      <c r="AJ64">
        <v>4.5470957899520998</v>
      </c>
      <c r="AK64">
        <v>4.6926394657109904</v>
      </c>
      <c r="AL64">
        <v>4.8123412469894697</v>
      </c>
      <c r="AM64">
        <v>5.1896444424786301</v>
      </c>
      <c r="AN64">
        <v>5.5729380548087102</v>
      </c>
      <c r="AO64">
        <v>5.6744708570373001</v>
      </c>
      <c r="AP64">
        <v>6.1046970545389598</v>
      </c>
      <c r="AQ64">
        <v>6.4300495987086004</v>
      </c>
      <c r="AR64">
        <v>6.5824029120994396</v>
      </c>
      <c r="AS64">
        <v>6.901198091426</v>
      </c>
      <c r="AT64">
        <v>7.1562413429699596</v>
      </c>
      <c r="AU64">
        <v>7.5350367941918099</v>
      </c>
      <c r="AV64">
        <v>9.8620406826097806</v>
      </c>
      <c r="AW64">
        <v>13.9393651415419</v>
      </c>
      <c r="AX64">
        <v>14.2964961460628</v>
      </c>
      <c r="AY64">
        <v>14.7902927180441</v>
      </c>
      <c r="AZ64">
        <v>15.4994873925642</v>
      </c>
      <c r="BA64">
        <v>16.766325352812199</v>
      </c>
      <c r="BB64">
        <v>17.2345209333456</v>
      </c>
      <c r="BC64">
        <v>17.9384455771322</v>
      </c>
      <c r="BD64">
        <v>18.975978851318398</v>
      </c>
      <c r="BE64">
        <v>20.079202892598701</v>
      </c>
      <c r="BF64">
        <v>20.660364721636899</v>
      </c>
      <c r="BG64">
        <v>21.011712181711498</v>
      </c>
      <c r="BH64">
        <v>20.693752369437501</v>
      </c>
      <c r="BI64">
        <v>20.257826603436602</v>
      </c>
      <c r="BJ64">
        <v>20.916202545166001</v>
      </c>
      <c r="BK64">
        <v>21.688796997070298</v>
      </c>
      <c r="BL64" s="9">
        <v>21.234972000122099</v>
      </c>
      <c r="BM64" s="9">
        <v>21.22900390625</v>
      </c>
      <c r="BN64" s="9">
        <v>22.124818801879901</v>
      </c>
      <c r="BO64" s="9">
        <v>22.6285555055915</v>
      </c>
      <c r="BP64" s="9">
        <v>23.083954310056001</v>
      </c>
      <c r="BQ64">
        <v>23.486992036029399</v>
      </c>
      <c r="BR64">
        <v>23.8682512750234</v>
      </c>
    </row>
    <row r="65" spans="1:70" x14ac:dyDescent="0.3">
      <c r="A65" t="s">
        <v>212</v>
      </c>
      <c r="B65" t="s">
        <v>213</v>
      </c>
      <c r="C65" t="s">
        <v>95</v>
      </c>
      <c r="D65" t="s">
        <v>96</v>
      </c>
      <c r="AI65">
        <v>3.1268166563422901</v>
      </c>
      <c r="AJ65">
        <v>4.6513865732225996</v>
      </c>
      <c r="AK65">
        <v>5.5448948425377598</v>
      </c>
      <c r="AL65">
        <v>6.1544738408453599</v>
      </c>
      <c r="AM65">
        <v>7.7779748429137596</v>
      </c>
      <c r="AN65">
        <v>9.7953124450277294</v>
      </c>
      <c r="AO65">
        <v>11.929924180116499</v>
      </c>
      <c r="AP65">
        <v>12.548854595956801</v>
      </c>
      <c r="AQ65">
        <v>12.0208407320577</v>
      </c>
      <c r="AR65">
        <v>13.1399208560912</v>
      </c>
      <c r="AS65">
        <v>15.7627365672012</v>
      </c>
      <c r="AT65">
        <v>15.3426466349049</v>
      </c>
      <c r="AU65">
        <v>15.3152804319651</v>
      </c>
      <c r="AV65">
        <v>16.3618099806415</v>
      </c>
      <c r="AW65">
        <v>17.757159602684499</v>
      </c>
      <c r="AX65">
        <v>19.345653293830399</v>
      </c>
      <c r="AY65">
        <v>20.7902076617105</v>
      </c>
      <c r="AZ65">
        <v>21.6780653055546</v>
      </c>
      <c r="BA65">
        <v>24.483601744577602</v>
      </c>
      <c r="BB65">
        <v>22.539225013846899</v>
      </c>
      <c r="BC65">
        <v>25.732905225225501</v>
      </c>
      <c r="BD65">
        <v>29.475887298583999</v>
      </c>
      <c r="BE65">
        <v>32.394856932633402</v>
      </c>
      <c r="BF65">
        <v>33.024655035637203</v>
      </c>
      <c r="BG65">
        <v>33.421780201176098</v>
      </c>
      <c r="BH65">
        <v>34.166241387597402</v>
      </c>
      <c r="BI65">
        <v>36.038808657349698</v>
      </c>
      <c r="BJ65">
        <v>37.458251953125</v>
      </c>
      <c r="BK65">
        <v>38.877349853515597</v>
      </c>
      <c r="BL65" s="9">
        <v>38.3893852233887</v>
      </c>
      <c r="BM65" s="9">
        <v>37.438865661621101</v>
      </c>
      <c r="BN65" s="9">
        <v>38.763099670410199</v>
      </c>
      <c r="BO65" s="9">
        <v>44.483808396300603</v>
      </c>
      <c r="BP65" s="9">
        <v>43.326166802350997</v>
      </c>
      <c r="BQ65">
        <v>43.703532115018</v>
      </c>
      <c r="BR65">
        <v>42.846051051771497</v>
      </c>
    </row>
    <row r="66" spans="1:70" x14ac:dyDescent="0.3">
      <c r="A66" t="s">
        <v>214</v>
      </c>
      <c r="B66" t="s">
        <v>215</v>
      </c>
      <c r="C66" t="s">
        <v>95</v>
      </c>
      <c r="D66" t="s">
        <v>96</v>
      </c>
    </row>
    <row r="67" spans="1:70" x14ac:dyDescent="0.3">
      <c r="A67" t="s">
        <v>216</v>
      </c>
      <c r="B67" t="s">
        <v>217</v>
      </c>
      <c r="C67" t="s">
        <v>95</v>
      </c>
      <c r="D67" t="s">
        <v>96</v>
      </c>
    </row>
    <row r="68" spans="1:70" x14ac:dyDescent="0.3">
      <c r="A68" t="s">
        <v>218</v>
      </c>
      <c r="B68" t="s">
        <v>219</v>
      </c>
      <c r="C68" t="s">
        <v>95</v>
      </c>
      <c r="D68" t="s">
        <v>96</v>
      </c>
    </row>
    <row r="69" spans="1:70" x14ac:dyDescent="0.3">
      <c r="A69" t="s">
        <v>220</v>
      </c>
      <c r="B69" t="s">
        <v>221</v>
      </c>
      <c r="C69" t="s">
        <v>95</v>
      </c>
      <c r="D69" t="s">
        <v>96</v>
      </c>
    </row>
    <row r="70" spans="1:70" x14ac:dyDescent="0.3">
      <c r="A70" t="s">
        <v>222</v>
      </c>
      <c r="B70" t="s">
        <v>223</v>
      </c>
      <c r="C70" t="s">
        <v>95</v>
      </c>
      <c r="D70" t="s">
        <v>96</v>
      </c>
    </row>
    <row r="71" spans="1:70" x14ac:dyDescent="0.3">
      <c r="A71" t="s">
        <v>224</v>
      </c>
      <c r="B71" t="s">
        <v>225</v>
      </c>
      <c r="C71" t="s">
        <v>95</v>
      </c>
      <c r="D71" t="s">
        <v>96</v>
      </c>
      <c r="AI71">
        <v>0.30049487590285201</v>
      </c>
      <c r="AJ71">
        <v>0.31068998147004101</v>
      </c>
      <c r="AK71">
        <v>0.31683937633078002</v>
      </c>
      <c r="AL71">
        <v>0.31767951022978003</v>
      </c>
      <c r="AM71">
        <v>0.357721081603256</v>
      </c>
      <c r="AN71">
        <v>0.36867332480958898</v>
      </c>
      <c r="AO71">
        <v>0.36744016342643299</v>
      </c>
      <c r="AP71">
        <v>0.38651834933381601</v>
      </c>
      <c r="AQ71">
        <v>0.36776442231112999</v>
      </c>
      <c r="AR71">
        <v>0.26726040875832702</v>
      </c>
      <c r="AS71">
        <v>0.24118055216366699</v>
      </c>
      <c r="AT71">
        <v>0.29860658390303002</v>
      </c>
      <c r="AU71">
        <v>0.327812034085673</v>
      </c>
      <c r="AV71">
        <v>0.357621399032299</v>
      </c>
      <c r="AW71">
        <v>0.37051222526465</v>
      </c>
      <c r="AX71">
        <v>0.39008240079678902</v>
      </c>
      <c r="AY71">
        <v>0.41139744259880401</v>
      </c>
      <c r="AZ71">
        <v>0.42883785300072902</v>
      </c>
      <c r="BA71">
        <v>0.48423728919902098</v>
      </c>
      <c r="BB71">
        <v>0.46794197291059397</v>
      </c>
      <c r="BC71">
        <v>0.50399594430542904</v>
      </c>
      <c r="BD71">
        <v>0.52757233381271396</v>
      </c>
      <c r="BE71">
        <v>0.54996087195242205</v>
      </c>
      <c r="BF71">
        <v>0.54085514737912399</v>
      </c>
      <c r="BG71">
        <v>0.54123110385905904</v>
      </c>
      <c r="BH71">
        <v>0.54939296000015503</v>
      </c>
      <c r="BI71">
        <v>0.54382609533317205</v>
      </c>
      <c r="BJ71">
        <v>0.52853971719741799</v>
      </c>
      <c r="BK71">
        <v>0.51727074384689298</v>
      </c>
      <c r="BL71" s="9">
        <v>0.49470224976539601</v>
      </c>
      <c r="BM71" s="9">
        <v>0.473994910717011</v>
      </c>
      <c r="BN71" s="9">
        <v>0.44873946905136097</v>
      </c>
      <c r="BO71" s="9">
        <v>0.428779242654727</v>
      </c>
      <c r="BP71" s="9">
        <v>0.42232928391131402</v>
      </c>
      <c r="BQ71">
        <v>0.43074097430849401</v>
      </c>
      <c r="BR71">
        <v>0.42522070342652901</v>
      </c>
    </row>
    <row r="72" spans="1:70" x14ac:dyDescent="0.3">
      <c r="A72" t="s">
        <v>226</v>
      </c>
      <c r="B72" t="s">
        <v>227</v>
      </c>
      <c r="C72" t="s">
        <v>95</v>
      </c>
      <c r="D72" t="s">
        <v>96</v>
      </c>
      <c r="AI72">
        <v>0.46003647245764301</v>
      </c>
      <c r="AJ72">
        <v>0.51674331714952504</v>
      </c>
      <c r="AK72">
        <v>0.59794348871790703</v>
      </c>
      <c r="AL72">
        <v>0.63333273249736499</v>
      </c>
      <c r="AM72">
        <v>0.672483347815794</v>
      </c>
      <c r="AN72">
        <v>0.73376004866739997</v>
      </c>
      <c r="AO72">
        <v>0.77178372983148902</v>
      </c>
      <c r="AP72">
        <v>0.83363168749743499</v>
      </c>
      <c r="AQ72">
        <v>0.84396773068359898</v>
      </c>
      <c r="AR72">
        <v>0.83984286826371901</v>
      </c>
      <c r="AS72">
        <v>0.85363323035682603</v>
      </c>
      <c r="AT72">
        <v>0.85042754549416699</v>
      </c>
      <c r="AU72">
        <v>0.86392318180321903</v>
      </c>
      <c r="AV72">
        <v>0.90461556212692296</v>
      </c>
      <c r="AW72">
        <v>0.98373000739974503</v>
      </c>
      <c r="AX72">
        <v>1.0130817732074</v>
      </c>
      <c r="AY72">
        <v>1.0551066011374099</v>
      </c>
      <c r="AZ72">
        <v>1.1566679587149999</v>
      </c>
      <c r="BA72">
        <v>1.27329484145645</v>
      </c>
      <c r="BB72">
        <v>1.4070414139974201</v>
      </c>
      <c r="BC72">
        <v>1.53064743066604</v>
      </c>
      <c r="BD72">
        <v>1.6746172904968299</v>
      </c>
      <c r="BE72">
        <v>1.7381218213518399</v>
      </c>
      <c r="BF72">
        <v>1.8565227308613199</v>
      </c>
      <c r="BG72">
        <v>2.1293687026823802</v>
      </c>
      <c r="BH72">
        <v>2.2504856840248602</v>
      </c>
      <c r="BI72">
        <v>2.4991988692952898</v>
      </c>
      <c r="BJ72">
        <v>3.1691470146179199</v>
      </c>
      <c r="BK72">
        <v>3.5811743736267099</v>
      </c>
      <c r="BL72" s="9">
        <v>3.8933796882629399</v>
      </c>
      <c r="BM72" s="9">
        <v>3.6950926780700701</v>
      </c>
      <c r="BN72" s="9">
        <v>3.8546199798584002</v>
      </c>
      <c r="BO72" s="9">
        <v>3.9738540491907299</v>
      </c>
      <c r="BP72" s="9">
        <v>4.7823750184746903</v>
      </c>
      <c r="BQ72">
        <v>6.2387600384020301</v>
      </c>
      <c r="BR72">
        <v>7.5837097479676299</v>
      </c>
    </row>
    <row r="73" spans="1:70" s="9" customFormat="1" x14ac:dyDescent="0.3">
      <c r="A73" s="9" t="s">
        <v>228</v>
      </c>
      <c r="B73" s="9" t="s">
        <v>229</v>
      </c>
      <c r="C73" s="9" t="s">
        <v>95</v>
      </c>
      <c r="D73" s="9" t="s">
        <v>96</v>
      </c>
    </row>
    <row r="74" spans="1:70" x14ac:dyDescent="0.3">
      <c r="A74" t="s">
        <v>230</v>
      </c>
      <c r="B74" t="s">
        <v>231</v>
      </c>
      <c r="C74" t="s">
        <v>95</v>
      </c>
      <c r="D74" t="s">
        <v>96</v>
      </c>
      <c r="AK74">
        <v>1.0624916141646601</v>
      </c>
      <c r="AL74">
        <v>1.0235344509527</v>
      </c>
      <c r="AM74">
        <v>1.2241101512216599</v>
      </c>
      <c r="AN74">
        <v>1.3344552292172001</v>
      </c>
      <c r="AO74">
        <v>1.42938614307456</v>
      </c>
      <c r="AP74">
        <v>1.45991599907571</v>
      </c>
      <c r="AQ74">
        <v>1.57519915055871</v>
      </c>
      <c r="AR74">
        <v>1.5892319204323</v>
      </c>
      <c r="AS74">
        <v>1.9421894475541199</v>
      </c>
      <c r="AT74">
        <v>2.1858011226334999</v>
      </c>
      <c r="AU74">
        <v>2.4999300951235801</v>
      </c>
      <c r="AV74">
        <v>2.9877482949270799</v>
      </c>
      <c r="AW74">
        <v>3.6310465084324499</v>
      </c>
      <c r="AX74">
        <v>3.7890619006545299</v>
      </c>
      <c r="AY74">
        <v>4.0945194678936296</v>
      </c>
      <c r="AZ74">
        <v>4.2770599641770204</v>
      </c>
      <c r="BA74">
        <v>4.8708032980504798</v>
      </c>
      <c r="BB74">
        <v>6.26924232719157</v>
      </c>
      <c r="BC74">
        <v>5.1887983871162797</v>
      </c>
      <c r="BD74">
        <v>6.0772179935858004</v>
      </c>
      <c r="BE74">
        <v>6.3754504957622196</v>
      </c>
      <c r="BF74">
        <v>6.0614089410502201</v>
      </c>
      <c r="BG74">
        <v>6.0287780105587601</v>
      </c>
      <c r="BH74">
        <v>5.7716841157323397</v>
      </c>
      <c r="BI74">
        <v>5.7409630077036899</v>
      </c>
      <c r="BJ74">
        <v>5.3926877975463903</v>
      </c>
      <c r="BK74">
        <v>4.9608413958624098</v>
      </c>
      <c r="BL74" s="9">
        <v>4.6909146630312204</v>
      </c>
      <c r="BM74" s="9">
        <v>5.0142880975144299</v>
      </c>
      <c r="BN74" s="9">
        <v>4.9384789466857901</v>
      </c>
    </row>
    <row r="75" spans="1:70" x14ac:dyDescent="0.3">
      <c r="A75" t="s">
        <v>232</v>
      </c>
      <c r="B75" t="s">
        <v>233</v>
      </c>
      <c r="C75" t="s">
        <v>95</v>
      </c>
      <c r="D75" t="s">
        <v>96</v>
      </c>
      <c r="AI75">
        <v>0.61794899999999997</v>
      </c>
      <c r="AJ75">
        <v>0.63918799999999998</v>
      </c>
      <c r="AK75">
        <v>0.66688499999999995</v>
      </c>
      <c r="AL75">
        <v>0.68100099999999997</v>
      </c>
      <c r="AM75">
        <v>0.69263399999999997</v>
      </c>
      <c r="AN75">
        <v>0.71187699999999998</v>
      </c>
      <c r="AO75">
        <v>0.72224500000000003</v>
      </c>
      <c r="AP75">
        <v>0.72364399999999995</v>
      </c>
      <c r="AQ75">
        <v>0.72378100000000001</v>
      </c>
      <c r="AR75">
        <v>0.73921000000000003</v>
      </c>
      <c r="AS75">
        <v>0.73961900000000003</v>
      </c>
      <c r="AT75">
        <v>0.74759799999999998</v>
      </c>
      <c r="AU75">
        <v>0.74231199999999997</v>
      </c>
      <c r="AV75">
        <v>0.75931800000000005</v>
      </c>
      <c r="AW75">
        <v>0.76597599999999999</v>
      </c>
      <c r="AX75">
        <v>0.76950799999999997</v>
      </c>
      <c r="AY75">
        <v>0.73615900000000001</v>
      </c>
      <c r="AZ75">
        <v>0.73226999999999998</v>
      </c>
      <c r="BA75">
        <v>0.72586200000000001</v>
      </c>
      <c r="BB75">
        <v>0.71832700000000005</v>
      </c>
      <c r="BC75">
        <v>0.72713099999999997</v>
      </c>
      <c r="BD75">
        <v>0.71412900000000001</v>
      </c>
      <c r="BE75">
        <v>0.69497600000000004</v>
      </c>
      <c r="BF75">
        <v>0.67479999999999996</v>
      </c>
      <c r="BG75">
        <v>0.66235900000000003</v>
      </c>
      <c r="BH75">
        <v>0.66474</v>
      </c>
      <c r="BI75">
        <v>0.64264399999999999</v>
      </c>
      <c r="BJ75">
        <v>0.63083900000000004</v>
      </c>
      <c r="BK75">
        <v>0.63179799999999997</v>
      </c>
      <c r="BL75" s="9">
        <v>0.60413099999999997</v>
      </c>
      <c r="BM75" s="9">
        <v>0.60627500000000001</v>
      </c>
      <c r="BN75" s="9">
        <v>0.58847000000000005</v>
      </c>
      <c r="BO75" s="9">
        <v>0.55925999999999998</v>
      </c>
      <c r="BP75" s="9">
        <v>0.55650599999999995</v>
      </c>
      <c r="BQ75">
        <v>0.56210700000000002</v>
      </c>
      <c r="BR75">
        <v>0.57099100000000003</v>
      </c>
    </row>
    <row r="76" spans="1:70" x14ac:dyDescent="0.3">
      <c r="A76" t="s">
        <v>234</v>
      </c>
      <c r="B76" t="s">
        <v>235</v>
      </c>
      <c r="C76" t="s">
        <v>95</v>
      </c>
      <c r="D76" t="s">
        <v>96</v>
      </c>
      <c r="AI76">
        <v>4.5159522586120998E-3</v>
      </c>
      <c r="AJ76">
        <v>1.01592046177188E-2</v>
      </c>
      <c r="AK76">
        <v>9.6710479140308003E-2</v>
      </c>
      <c r="AL76">
        <v>0.17458799999999999</v>
      </c>
      <c r="AM76">
        <v>0.23874699999999999</v>
      </c>
      <c r="AN76">
        <v>0.30740800000000001</v>
      </c>
      <c r="AO76">
        <v>0.37719799999999998</v>
      </c>
      <c r="AP76">
        <v>0.409474</v>
      </c>
      <c r="AQ76">
        <v>0.435394</v>
      </c>
      <c r="AR76">
        <v>0.46233200000000002</v>
      </c>
      <c r="AS76">
        <v>0.46876000000000001</v>
      </c>
      <c r="AT76">
        <v>0.48792099999999999</v>
      </c>
      <c r="AU76">
        <v>0.48624499999999998</v>
      </c>
      <c r="AV76">
        <v>0.48580800000000002</v>
      </c>
      <c r="AW76">
        <v>0.493701</v>
      </c>
      <c r="AX76">
        <v>0.503328</v>
      </c>
      <c r="AY76">
        <v>0.52090499999999995</v>
      </c>
      <c r="AZ76">
        <v>0.55107700000000004</v>
      </c>
      <c r="BA76">
        <v>0.54505499999999996</v>
      </c>
      <c r="BB76">
        <v>0.51686500000000002</v>
      </c>
      <c r="BC76">
        <v>0.51224199999999998</v>
      </c>
      <c r="BD76">
        <v>0.51160000000000005</v>
      </c>
      <c r="BE76">
        <v>0.52106300000000005</v>
      </c>
      <c r="BF76">
        <v>0.522424</v>
      </c>
      <c r="BG76">
        <v>0.52688999999999997</v>
      </c>
      <c r="BH76">
        <v>0.53757999999999995</v>
      </c>
      <c r="BI76">
        <v>0.52784900000000001</v>
      </c>
      <c r="BJ76">
        <v>0.53490800000000005</v>
      </c>
      <c r="BK76">
        <v>0.53875700000000004</v>
      </c>
      <c r="BL76" s="9">
        <v>0.52868999999999999</v>
      </c>
      <c r="BM76" s="9">
        <v>0.51520200000000005</v>
      </c>
      <c r="BN76" s="9">
        <v>0.53410000000000002</v>
      </c>
      <c r="BO76" s="9">
        <v>0.56033299999999997</v>
      </c>
      <c r="BP76" s="9">
        <v>0.57298700000000002</v>
      </c>
      <c r="BQ76">
        <v>0.57616599999999996</v>
      </c>
      <c r="BR76">
        <v>0.58455500000000005</v>
      </c>
    </row>
    <row r="77" spans="1:70" x14ac:dyDescent="0.3">
      <c r="A77" t="s">
        <v>236</v>
      </c>
      <c r="B77" t="s">
        <v>237</v>
      </c>
      <c r="C77" t="s">
        <v>95</v>
      </c>
      <c r="D77" t="s">
        <v>96</v>
      </c>
      <c r="AI77">
        <v>1.3010335499910499</v>
      </c>
      <c r="AJ77">
        <v>1.4986452153665699</v>
      </c>
      <c r="AK77">
        <v>1.6928407982536</v>
      </c>
      <c r="AL77">
        <v>1.87484978408862</v>
      </c>
      <c r="AM77">
        <v>1.88945945481846</v>
      </c>
      <c r="AN77">
        <v>2.0858082443427599</v>
      </c>
      <c r="AO77">
        <v>2.05320682245251</v>
      </c>
      <c r="AP77">
        <v>2.02257169200624</v>
      </c>
      <c r="AQ77">
        <v>1.99709025190693</v>
      </c>
      <c r="AR77">
        <v>2.0129941950416401</v>
      </c>
      <c r="AS77">
        <v>2.1022575634161602</v>
      </c>
      <c r="AT77">
        <v>1.9376360354909401</v>
      </c>
      <c r="AU77">
        <v>1.8388895755027601</v>
      </c>
      <c r="AV77">
        <v>2.0335303100039899</v>
      </c>
      <c r="AW77">
        <v>2.0577347606803298</v>
      </c>
      <c r="AX77">
        <v>2.1922108277119801</v>
      </c>
      <c r="AY77">
        <v>2.3723046874890601</v>
      </c>
      <c r="AZ77">
        <v>2.70747675798704</v>
      </c>
      <c r="BA77">
        <v>3.46146586303349</v>
      </c>
      <c r="BB77">
        <v>4.2709434298924203</v>
      </c>
      <c r="BC77">
        <v>4.2806185102684404</v>
      </c>
      <c r="BD77">
        <v>5.0355029106140101</v>
      </c>
      <c r="BE77">
        <v>6.6167687940423603</v>
      </c>
      <c r="BF77">
        <v>7.02923105524662</v>
      </c>
      <c r="BG77">
        <v>7.0664702105877</v>
      </c>
      <c r="BH77">
        <v>7.6541859687895704</v>
      </c>
      <c r="BI77">
        <v>7.91032495172366</v>
      </c>
      <c r="BJ77">
        <v>8.3363924026489293</v>
      </c>
      <c r="BK77">
        <v>9.3198919296264595</v>
      </c>
      <c r="BL77" s="9">
        <v>10.367597579956101</v>
      </c>
      <c r="BM77" s="9">
        <v>11.791165351867701</v>
      </c>
      <c r="BN77" s="9">
        <v>13.731112480163601</v>
      </c>
      <c r="BO77" s="9">
        <v>17.263365619249701</v>
      </c>
      <c r="BP77" s="9">
        <v>22.126540274206899</v>
      </c>
      <c r="BQ77">
        <v>27.104553996763201</v>
      </c>
      <c r="BR77">
        <v>30.765022413646602</v>
      </c>
    </row>
    <row r="78" spans="1:70" x14ac:dyDescent="0.3">
      <c r="A78" t="s">
        <v>238</v>
      </c>
      <c r="B78" t="s">
        <v>239</v>
      </c>
      <c r="C78" t="s">
        <v>95</v>
      </c>
      <c r="D78" t="s">
        <v>96</v>
      </c>
    </row>
    <row r="79" spans="1:70" x14ac:dyDescent="0.3">
      <c r="A79" t="s">
        <v>240</v>
      </c>
      <c r="B79" t="s">
        <v>241</v>
      </c>
      <c r="C79" t="s">
        <v>95</v>
      </c>
      <c r="D79" t="s">
        <v>96</v>
      </c>
      <c r="AI79">
        <v>1.0051620000000001</v>
      </c>
      <c r="AJ79">
        <v>0.98702500000000004</v>
      </c>
      <c r="AK79">
        <v>0.97365699999999999</v>
      </c>
      <c r="AL79">
        <v>0.96790399999999999</v>
      </c>
      <c r="AM79">
        <v>0.96515399999999996</v>
      </c>
      <c r="AN79">
        <v>0.98505100000000001</v>
      </c>
      <c r="AO79">
        <v>0.99163599999999996</v>
      </c>
      <c r="AP79">
        <v>0.98912199999999995</v>
      </c>
      <c r="AQ79">
        <v>0.99146599999999996</v>
      </c>
      <c r="AR79">
        <v>0.99203699999999995</v>
      </c>
      <c r="AS79">
        <v>0.98378699999999997</v>
      </c>
      <c r="AT79">
        <v>1.0027489999999999</v>
      </c>
      <c r="AU79">
        <v>0.99813300000000005</v>
      </c>
      <c r="AV79">
        <v>1.0020739999999999</v>
      </c>
      <c r="AW79">
        <v>0.97331299999999998</v>
      </c>
      <c r="AX79">
        <v>0.97942399999999996</v>
      </c>
      <c r="AY79">
        <v>0.95307299999999995</v>
      </c>
      <c r="AZ79">
        <v>0.93463799999999997</v>
      </c>
      <c r="BA79">
        <v>0.91212499999999996</v>
      </c>
      <c r="BB79">
        <v>0.896061</v>
      </c>
      <c r="BC79">
        <v>0.90073199999999998</v>
      </c>
      <c r="BD79">
        <v>0.89806799999999998</v>
      </c>
      <c r="BE79">
        <v>0.90849500000000005</v>
      </c>
      <c r="BF79">
        <v>0.90535699999999997</v>
      </c>
      <c r="BG79">
        <v>0.90720999999999996</v>
      </c>
      <c r="BH79">
        <v>0.907748</v>
      </c>
      <c r="BI79">
        <v>0.88089499999999998</v>
      </c>
      <c r="BJ79">
        <v>0.86365700000000001</v>
      </c>
      <c r="BK79">
        <v>0.853746</v>
      </c>
      <c r="BL79" s="9">
        <v>0.82632799999999995</v>
      </c>
      <c r="BM79" s="9">
        <v>0.80211200000000005</v>
      </c>
      <c r="BN79" s="9">
        <v>0.79053899999999999</v>
      </c>
      <c r="BO79" s="9">
        <v>0.77091799999999999</v>
      </c>
      <c r="BP79" s="9">
        <v>0.77034499999999995</v>
      </c>
      <c r="BQ79">
        <v>0.75394499999999998</v>
      </c>
      <c r="BR79">
        <v>0.75419499999999995</v>
      </c>
    </row>
    <row r="80" spans="1:70" x14ac:dyDescent="0.3">
      <c r="A80" t="s">
        <v>242</v>
      </c>
      <c r="B80" t="s">
        <v>243</v>
      </c>
      <c r="C80" t="s">
        <v>95</v>
      </c>
      <c r="D80" t="s">
        <v>96</v>
      </c>
      <c r="AI80">
        <v>0.64757625579293199</v>
      </c>
      <c r="AJ80">
        <v>0.66393337682158504</v>
      </c>
      <c r="AK80">
        <v>0.69007957087233296</v>
      </c>
      <c r="AL80">
        <v>0.72288820758935302</v>
      </c>
      <c r="AM80">
        <v>0.71363645213621196</v>
      </c>
      <c r="AN80">
        <v>0.70688237789991604</v>
      </c>
      <c r="AO80">
        <v>0.71408565861859397</v>
      </c>
      <c r="AP80">
        <v>0.72507592129638498</v>
      </c>
      <c r="AQ80">
        <v>0.77042075068421401</v>
      </c>
      <c r="AR80">
        <v>0.81081033351445897</v>
      </c>
      <c r="AS80">
        <v>0.75542915838580005</v>
      </c>
      <c r="AT80">
        <v>0.76277059800421299</v>
      </c>
      <c r="AU80">
        <v>0.77563281039356402</v>
      </c>
      <c r="AV80">
        <v>0.81920442387373604</v>
      </c>
      <c r="AW80">
        <v>0.81525491133583605</v>
      </c>
      <c r="AX80">
        <v>0.842998294946533</v>
      </c>
      <c r="AY80">
        <v>0.848419537115228</v>
      </c>
      <c r="AZ80">
        <v>0.85102318982556702</v>
      </c>
      <c r="BA80">
        <v>0.85295531324533402</v>
      </c>
      <c r="BB80">
        <v>0.85951598978849997</v>
      </c>
      <c r="BC80">
        <v>0.88511498140907896</v>
      </c>
      <c r="BD80">
        <v>0.94866710901260398</v>
      </c>
      <c r="BE80">
        <v>0.92981484363257705</v>
      </c>
      <c r="BF80">
        <v>0.93485934843799001</v>
      </c>
      <c r="BG80">
        <v>0.93263288306274805</v>
      </c>
      <c r="BH80">
        <v>0.91128075397323904</v>
      </c>
      <c r="BI80">
        <v>0.937498468146302</v>
      </c>
      <c r="BJ80">
        <v>0.93945217132568404</v>
      </c>
      <c r="BK80">
        <v>0.96043103933334395</v>
      </c>
      <c r="BL80" s="9">
        <v>0.97249794006347701</v>
      </c>
      <c r="BM80" s="9">
        <v>0.93514436483383201</v>
      </c>
      <c r="BN80" s="9">
        <v>0.91004842519760099</v>
      </c>
      <c r="BO80" s="9">
        <v>0.91821793675494501</v>
      </c>
      <c r="BP80" s="9">
        <v>0.90983070628981699</v>
      </c>
      <c r="BQ80">
        <v>0.94201233204168699</v>
      </c>
      <c r="BR80">
        <v>0.93466686735132798</v>
      </c>
    </row>
    <row r="81" spans="1:70" x14ac:dyDescent="0.3">
      <c r="A81" t="s">
        <v>244</v>
      </c>
      <c r="B81" t="s">
        <v>245</v>
      </c>
      <c r="C81" t="s">
        <v>95</v>
      </c>
      <c r="D81" t="s">
        <v>96</v>
      </c>
      <c r="AI81">
        <v>1.0254179999999999</v>
      </c>
      <c r="AJ81">
        <v>1.016227</v>
      </c>
      <c r="AK81">
        <v>1.0136579999999999</v>
      </c>
      <c r="AL81">
        <v>1.005612</v>
      </c>
      <c r="AM81">
        <v>0.99397100000000005</v>
      </c>
      <c r="AN81">
        <v>0.98475999999999997</v>
      </c>
      <c r="AO81">
        <v>0.98118300000000003</v>
      </c>
      <c r="AP81">
        <v>0.96916500000000005</v>
      </c>
      <c r="AQ81">
        <v>0.96151799999999998</v>
      </c>
      <c r="AR81">
        <v>0.95272100000000004</v>
      </c>
      <c r="AS81">
        <v>0.93005199999999999</v>
      </c>
      <c r="AT81">
        <v>0.91177600000000003</v>
      </c>
      <c r="AU81">
        <v>0.90067799999999998</v>
      </c>
      <c r="AV81">
        <v>0.92996100000000004</v>
      </c>
      <c r="AW81">
        <v>0.93522499999999997</v>
      </c>
      <c r="AX81">
        <v>0.91645799999999999</v>
      </c>
      <c r="AY81">
        <v>0.89488400000000001</v>
      </c>
      <c r="AZ81">
        <v>0.888602</v>
      </c>
      <c r="BA81">
        <v>0.88187400000000005</v>
      </c>
      <c r="BB81">
        <v>0.86254200000000003</v>
      </c>
      <c r="BC81">
        <v>0.85487500000000005</v>
      </c>
      <c r="BD81">
        <v>0.84136100000000003</v>
      </c>
      <c r="BE81">
        <v>0.84430099999999997</v>
      </c>
      <c r="BF81">
        <v>0.811643</v>
      </c>
      <c r="BG81">
        <v>0.80756499999999998</v>
      </c>
      <c r="BH81">
        <v>0.80869400000000002</v>
      </c>
      <c r="BI81">
        <v>0.78004399999999996</v>
      </c>
      <c r="BJ81">
        <v>0.77010900000000004</v>
      </c>
      <c r="BK81">
        <v>0.756166</v>
      </c>
      <c r="BL81" s="9">
        <v>0.70595399999999997</v>
      </c>
      <c r="BM81" s="9">
        <v>0.693052</v>
      </c>
      <c r="BN81" s="9">
        <v>0.70394500000000004</v>
      </c>
      <c r="BO81" s="9">
        <v>0.68272900000000003</v>
      </c>
      <c r="BP81" s="9">
        <v>0.67852400000000002</v>
      </c>
      <c r="BQ81">
        <v>0.68123900000000004</v>
      </c>
      <c r="BR81">
        <v>0.67761800000000005</v>
      </c>
    </row>
    <row r="82" spans="1:70" x14ac:dyDescent="0.3">
      <c r="A82" t="s">
        <v>246</v>
      </c>
      <c r="B82" t="s">
        <v>247</v>
      </c>
      <c r="C82" t="s">
        <v>95</v>
      </c>
      <c r="D82" t="s">
        <v>96</v>
      </c>
      <c r="BA82">
        <v>6.3525679852373296</v>
      </c>
      <c r="BB82">
        <v>6.41429591368997</v>
      </c>
      <c r="BC82">
        <v>6.7776339638181504</v>
      </c>
      <c r="BD82">
        <v>6.5774115320781403</v>
      </c>
      <c r="BE82">
        <v>6.3021883886415804</v>
      </c>
      <c r="BF82">
        <v>6.2906830150423403</v>
      </c>
      <c r="BG82">
        <v>6.3481915131472899</v>
      </c>
      <c r="BH82">
        <v>6.5966712494697797</v>
      </c>
      <c r="BI82">
        <v>7.0486064730193299</v>
      </c>
      <c r="BJ82">
        <v>6.9506297111511204</v>
      </c>
      <c r="BK82">
        <v>6.6996434306162698</v>
      </c>
      <c r="BL82" s="9">
        <v>6.7600019975214298</v>
      </c>
      <c r="BM82" s="9">
        <v>6.6050087790768703</v>
      </c>
      <c r="BN82" s="9">
        <v>6.3779273033142099</v>
      </c>
      <c r="BO82" s="9">
        <v>6.3055216035680397</v>
      </c>
      <c r="BP82" s="9">
        <v>6.2595415969057804</v>
      </c>
      <c r="BQ82">
        <v>6.2298031230461799</v>
      </c>
    </row>
    <row r="83" spans="1:70" x14ac:dyDescent="0.3">
      <c r="A83" t="s">
        <v>248</v>
      </c>
      <c r="B83" t="s">
        <v>249</v>
      </c>
      <c r="C83" t="s">
        <v>95</v>
      </c>
      <c r="D83" t="s">
        <v>96</v>
      </c>
      <c r="AI83">
        <v>0.86891582308039295</v>
      </c>
      <c r="AJ83">
        <v>0.88336876925371999</v>
      </c>
      <c r="AK83">
        <v>0.88986082709898495</v>
      </c>
      <c r="AL83">
        <v>0.89544063197659096</v>
      </c>
      <c r="AM83">
        <v>0.89964735719575994</v>
      </c>
      <c r="AN83">
        <v>0.89428845166180404</v>
      </c>
      <c r="AO83">
        <v>0.89456781015369702</v>
      </c>
      <c r="AP83">
        <v>0.88503663258565002</v>
      </c>
      <c r="AQ83">
        <v>0.90153633208029005</v>
      </c>
      <c r="AR83">
        <v>0.88178782274159495</v>
      </c>
      <c r="AS83">
        <v>0.87126185410590595</v>
      </c>
      <c r="AT83">
        <v>0.86152052849775795</v>
      </c>
      <c r="AU83">
        <v>0.84911946001905703</v>
      </c>
      <c r="AV83">
        <v>0.82960280328006697</v>
      </c>
      <c r="AW83">
        <v>0.81575887954262505</v>
      </c>
      <c r="AX83">
        <v>0.80730085053568901</v>
      </c>
      <c r="AY83">
        <v>0.79595078321183999</v>
      </c>
      <c r="AZ83">
        <v>0.79749107182776102</v>
      </c>
      <c r="BA83">
        <v>0.82812172291470698</v>
      </c>
      <c r="BB83">
        <v>0.86230150376391601</v>
      </c>
      <c r="BC83">
        <v>0.88298843756214695</v>
      </c>
      <c r="BD83">
        <v>0.87929396015344896</v>
      </c>
      <c r="BE83">
        <v>0.92300947913153997</v>
      </c>
      <c r="BF83">
        <v>0.91338154537971505</v>
      </c>
      <c r="BG83">
        <v>0.92723974179366897</v>
      </c>
      <c r="BH83">
        <v>0.86897160859894995</v>
      </c>
      <c r="BI83">
        <v>0.89094511253915598</v>
      </c>
      <c r="BJ83">
        <v>0.94663769242472795</v>
      </c>
      <c r="BK83">
        <v>1.00594447145015</v>
      </c>
      <c r="BL83" s="9">
        <v>0.95724365727211302</v>
      </c>
      <c r="BM83" s="9">
        <v>0.91042981406803503</v>
      </c>
      <c r="BN83" s="9">
        <v>0.88687091603032797</v>
      </c>
      <c r="BO83" s="9">
        <v>0.90616387697374101</v>
      </c>
      <c r="BP83" s="9">
        <v>0.92178775411445302</v>
      </c>
      <c r="BQ83">
        <v>0.954938228573462</v>
      </c>
      <c r="BR83">
        <v>0.95865080658499002</v>
      </c>
    </row>
    <row r="84" spans="1:70" x14ac:dyDescent="0.3">
      <c r="A84" t="s">
        <v>250</v>
      </c>
      <c r="B84" t="s">
        <v>251</v>
      </c>
      <c r="C84" t="s">
        <v>95</v>
      </c>
      <c r="D84" t="s">
        <v>96</v>
      </c>
      <c r="AI84">
        <v>146.779135691824</v>
      </c>
      <c r="AJ84">
        <v>125.840384272725</v>
      </c>
      <c r="AK84">
        <v>123.299694807913</v>
      </c>
      <c r="AL84">
        <v>119.831119770011</v>
      </c>
      <c r="AM84">
        <v>171.94291276140001</v>
      </c>
      <c r="AN84">
        <v>170.667070134005</v>
      </c>
      <c r="AO84">
        <v>190.329606196144</v>
      </c>
      <c r="AP84">
        <v>188.87411028970899</v>
      </c>
      <c r="AQ84">
        <v>153.55445700063001</v>
      </c>
      <c r="AR84">
        <v>180.46978409014599</v>
      </c>
      <c r="AS84">
        <v>226.042263388713</v>
      </c>
      <c r="AT84">
        <v>207.24230553947299</v>
      </c>
      <c r="AU84">
        <v>205.817508311669</v>
      </c>
      <c r="AV84">
        <v>201.394475769265</v>
      </c>
      <c r="AW84">
        <v>211.349932921739</v>
      </c>
      <c r="AX84">
        <v>246.10313591420299</v>
      </c>
      <c r="AY84">
        <v>262.30002663072497</v>
      </c>
      <c r="AZ84">
        <v>266.18719031715102</v>
      </c>
      <c r="BA84">
        <v>314.63740656317299</v>
      </c>
      <c r="BB84">
        <v>256.188039632467</v>
      </c>
      <c r="BC84">
        <v>295.03828588116602</v>
      </c>
      <c r="BD84">
        <v>325.73254394531301</v>
      </c>
      <c r="BE84">
        <v>324.672801964038</v>
      </c>
      <c r="BF84">
        <v>313.33587842153997</v>
      </c>
      <c r="BG84">
        <v>305.86649163597798</v>
      </c>
      <c r="BH84">
        <v>291.22167194924299</v>
      </c>
      <c r="BI84">
        <v>282.67924178693801</v>
      </c>
      <c r="BJ84">
        <v>271.62615966796898</v>
      </c>
      <c r="BK84">
        <v>274.42108154296898</v>
      </c>
      <c r="BL84" s="9">
        <v>273.35220336914102</v>
      </c>
      <c r="BM84" s="9">
        <v>262.63546752929699</v>
      </c>
      <c r="BN84" s="9">
        <v>244.92254638671901</v>
      </c>
      <c r="BO84" s="9">
        <v>262.40545910873402</v>
      </c>
      <c r="BP84" s="9">
        <v>227.84426882576301</v>
      </c>
      <c r="BQ84">
        <v>231.65835717569999</v>
      </c>
      <c r="BR84">
        <v>216.420044727798</v>
      </c>
    </row>
    <row r="85" spans="1:70" x14ac:dyDescent="0.3">
      <c r="A85" t="s">
        <v>252</v>
      </c>
      <c r="B85" t="s">
        <v>253</v>
      </c>
      <c r="C85" t="s">
        <v>95</v>
      </c>
      <c r="D85" t="s">
        <v>96</v>
      </c>
      <c r="AI85">
        <v>0.65157799999999999</v>
      </c>
      <c r="AJ85">
        <v>0.67200700000000002</v>
      </c>
      <c r="AK85">
        <v>0.67286500000000005</v>
      </c>
      <c r="AL85">
        <v>0.66871999999999998</v>
      </c>
      <c r="AM85">
        <v>0.65686</v>
      </c>
      <c r="AN85">
        <v>0.71291300000000002</v>
      </c>
      <c r="AO85">
        <v>0.71284400000000003</v>
      </c>
      <c r="AP85">
        <v>0.70863699999999996</v>
      </c>
      <c r="AQ85">
        <v>0.72067099999999995</v>
      </c>
      <c r="AR85">
        <v>0.72581899999999999</v>
      </c>
      <c r="AS85">
        <v>0.704372</v>
      </c>
      <c r="AT85">
        <v>0.69455100000000003</v>
      </c>
      <c r="AU85">
        <v>0.68987699999999996</v>
      </c>
      <c r="AV85">
        <v>0.69592799999999999</v>
      </c>
      <c r="AW85">
        <v>0.68791199999999997</v>
      </c>
      <c r="AX85">
        <v>0.707619</v>
      </c>
      <c r="AY85">
        <v>0.69664000000000004</v>
      </c>
      <c r="AZ85">
        <v>0.70910300000000004</v>
      </c>
      <c r="BA85">
        <v>0.70169099999999995</v>
      </c>
      <c r="BB85">
        <v>0.70972500000000005</v>
      </c>
      <c r="BC85">
        <v>0.70244300000000004</v>
      </c>
      <c r="BD85">
        <v>0.70605200000000001</v>
      </c>
      <c r="BE85">
        <v>0.70163399999999998</v>
      </c>
      <c r="BF85">
        <v>0.69524799999999998</v>
      </c>
      <c r="BG85">
        <v>0.69844399999999995</v>
      </c>
      <c r="BH85">
        <v>0.69255100000000003</v>
      </c>
      <c r="BI85">
        <v>0.68860299999999997</v>
      </c>
      <c r="BJ85">
        <v>0.68460100000000002</v>
      </c>
      <c r="BK85">
        <v>0.68771400000000005</v>
      </c>
      <c r="BL85" s="9">
        <v>0.66966499999999995</v>
      </c>
      <c r="BM85" s="9">
        <v>0.65344599999999997</v>
      </c>
      <c r="BN85" s="9">
        <v>0.66893400000000003</v>
      </c>
      <c r="BO85" s="9">
        <v>0.63317500000000004</v>
      </c>
      <c r="BP85" s="9">
        <v>0.66070899999999999</v>
      </c>
      <c r="BQ85">
        <v>0.66415299999999999</v>
      </c>
      <c r="BR85">
        <v>0.67713299999999998</v>
      </c>
    </row>
    <row r="86" spans="1:70" x14ac:dyDescent="0.3">
      <c r="A86" t="s">
        <v>254</v>
      </c>
      <c r="B86" t="s">
        <v>255</v>
      </c>
      <c r="C86" t="s">
        <v>95</v>
      </c>
      <c r="D86" t="s">
        <v>96</v>
      </c>
      <c r="AI86">
        <v>5.4201260865327697E-7</v>
      </c>
      <c r="AJ86">
        <v>8.4803749512088498E-7</v>
      </c>
      <c r="AK86">
        <v>1.1754692751897199E-5</v>
      </c>
      <c r="AL86">
        <v>1.7848911427569001E-3</v>
      </c>
      <c r="AM86">
        <v>0.107326982270467</v>
      </c>
      <c r="AN86">
        <v>0.27619343478462999</v>
      </c>
      <c r="AO86">
        <v>0.38793798574063998</v>
      </c>
      <c r="AP86">
        <v>0.40628348943961301</v>
      </c>
      <c r="AQ86">
        <v>0.429652156305944</v>
      </c>
      <c r="AR86">
        <v>0.46487391270165401</v>
      </c>
      <c r="AS86">
        <v>0.47584292342130702</v>
      </c>
      <c r="AT86">
        <v>0.49037465377974998</v>
      </c>
      <c r="AU86">
        <v>0.51145235347760298</v>
      </c>
      <c r="AV86">
        <v>0.51873333480913597</v>
      </c>
      <c r="AW86">
        <v>0.54775218336820897</v>
      </c>
      <c r="AX86">
        <v>0.57324310604775797</v>
      </c>
      <c r="AY86">
        <v>0.60306903660420996</v>
      </c>
      <c r="AZ86">
        <v>0.64275086421356298</v>
      </c>
      <c r="BA86">
        <v>0.69109032702383399</v>
      </c>
      <c r="BB86">
        <v>0.67218433591819204</v>
      </c>
      <c r="BC86">
        <v>0.75846868355387997</v>
      </c>
      <c r="BD86">
        <v>0.81129533052444502</v>
      </c>
      <c r="BE86">
        <v>0.74367398182933098</v>
      </c>
      <c r="BF86">
        <v>0.72589242591532599</v>
      </c>
      <c r="BG86">
        <v>0.72457573765263705</v>
      </c>
      <c r="BH86">
        <v>0.755844016936428</v>
      </c>
      <c r="BI86">
        <v>0.75056031815741997</v>
      </c>
      <c r="BJ86">
        <v>0.80830192565918002</v>
      </c>
      <c r="BK86">
        <v>0.810541391372681</v>
      </c>
      <c r="BL86" s="9">
        <v>0.79704946279525801</v>
      </c>
      <c r="BM86" s="9">
        <v>0.79650813341140703</v>
      </c>
      <c r="BN86" s="9">
        <v>0.86562114953994795</v>
      </c>
      <c r="BO86" s="9">
        <v>0.87388801581454101</v>
      </c>
      <c r="BP86" s="9">
        <v>0.86754990121646502</v>
      </c>
      <c r="BQ86">
        <v>0.88766616987032598</v>
      </c>
      <c r="BR86">
        <v>0.90351418071134904</v>
      </c>
    </row>
    <row r="87" spans="1:70" x14ac:dyDescent="0.3">
      <c r="A87" t="s">
        <v>256</v>
      </c>
      <c r="B87" t="s">
        <v>257</v>
      </c>
      <c r="C87" t="s">
        <v>95</v>
      </c>
      <c r="D87" t="s">
        <v>96</v>
      </c>
      <c r="AI87">
        <v>1.7222947653137199E-2</v>
      </c>
      <c r="AJ87">
        <v>1.9998353868996999E-2</v>
      </c>
      <c r="AK87">
        <v>2.1732925185223802E-2</v>
      </c>
      <c r="AL87">
        <v>2.7971676788583501E-2</v>
      </c>
      <c r="AM87">
        <v>3.5638294557521003E-2</v>
      </c>
      <c r="AN87">
        <v>4.9931997814918902E-2</v>
      </c>
      <c r="AO87">
        <v>6.8568451773212996E-2</v>
      </c>
      <c r="AP87">
        <v>8.0522055095317402E-2</v>
      </c>
      <c r="AQ87">
        <v>9.3202360391141104E-2</v>
      </c>
      <c r="AR87">
        <v>0.104741619302452</v>
      </c>
      <c r="AS87">
        <v>0.13031108115749701</v>
      </c>
      <c r="AT87">
        <v>0.171814001935954</v>
      </c>
      <c r="AU87">
        <v>0.207790472699698</v>
      </c>
      <c r="AV87">
        <v>0.26225770370444002</v>
      </c>
      <c r="AW87">
        <v>0.29203889870326899</v>
      </c>
      <c r="AX87">
        <v>0.32553187318178001</v>
      </c>
      <c r="AY87">
        <v>0.35617906063166999</v>
      </c>
      <c r="AZ87">
        <v>0.40263068743151997</v>
      </c>
      <c r="BA87">
        <v>0.47169421710666698</v>
      </c>
      <c r="BB87">
        <v>0.54224803400111199</v>
      </c>
      <c r="BC87">
        <v>0.62464634744014802</v>
      </c>
      <c r="BD87">
        <v>0.69718116521835305</v>
      </c>
      <c r="BE87">
        <v>0.76088167121324801</v>
      </c>
      <c r="BF87">
        <v>0.87164776218630102</v>
      </c>
      <c r="BG87">
        <v>1.02569231218683</v>
      </c>
      <c r="BH87">
        <v>1.2319478577983001</v>
      </c>
      <c r="BI87">
        <v>1.4927343072705901</v>
      </c>
      <c r="BJ87">
        <v>1.69359111785889</v>
      </c>
      <c r="BK87">
        <v>1.8192337751388501</v>
      </c>
      <c r="BL87" s="9">
        <v>1.90021753311157</v>
      </c>
      <c r="BM87" s="9">
        <v>2.0325167179107702</v>
      </c>
      <c r="BN87" s="9">
        <v>2.1487457752227801</v>
      </c>
      <c r="BO87" s="9">
        <v>2.5714510229210101</v>
      </c>
      <c r="BP87" s="9">
        <v>3.4741991752480699</v>
      </c>
      <c r="BQ87">
        <v>4.2672331021742602</v>
      </c>
      <c r="BR87">
        <v>4.7500897517741603</v>
      </c>
    </row>
    <row r="88" spans="1:70" x14ac:dyDescent="0.3">
      <c r="A88" t="s">
        <v>258</v>
      </c>
      <c r="B88" t="s">
        <v>259</v>
      </c>
      <c r="C88" t="s">
        <v>95</v>
      </c>
      <c r="D88" t="s">
        <v>96</v>
      </c>
    </row>
    <row r="89" spans="1:70" x14ac:dyDescent="0.3">
      <c r="A89" t="s">
        <v>260</v>
      </c>
      <c r="B89" t="s">
        <v>261</v>
      </c>
      <c r="C89" t="s">
        <v>95</v>
      </c>
      <c r="D89" t="s">
        <v>96</v>
      </c>
      <c r="AI89">
        <v>458.16174619540197</v>
      </c>
      <c r="AJ89">
        <v>557.59616778617999</v>
      </c>
      <c r="AK89">
        <v>688.11787008456099</v>
      </c>
      <c r="AL89">
        <v>676.71379906937705</v>
      </c>
      <c r="AM89">
        <v>672.02814879719006</v>
      </c>
      <c r="AN89">
        <v>697.40050141814004</v>
      </c>
      <c r="AO89">
        <v>695.45003884744199</v>
      </c>
      <c r="AP89">
        <v>693.46522635111205</v>
      </c>
      <c r="AQ89">
        <v>708.55722076350696</v>
      </c>
      <c r="AR89">
        <v>728.20786361875901</v>
      </c>
      <c r="AS89">
        <v>756.93970013764203</v>
      </c>
      <c r="AT89">
        <v>753.24379599383803</v>
      </c>
      <c r="AU89">
        <v>744.92749365559803</v>
      </c>
      <c r="AV89">
        <v>846.73346344844003</v>
      </c>
      <c r="AW89">
        <v>960.79073363350597</v>
      </c>
      <c r="AX89">
        <v>1186.74944817492</v>
      </c>
      <c r="AY89">
        <v>1583.93198080143</v>
      </c>
      <c r="AZ89">
        <v>1752.17467935732</v>
      </c>
      <c r="BA89">
        <v>2006.22358081005</v>
      </c>
      <c r="BB89">
        <v>2029.2384525413499</v>
      </c>
      <c r="BC89">
        <v>2327.7103186552999</v>
      </c>
      <c r="BD89">
        <v>2485.90087890625</v>
      </c>
      <c r="BE89">
        <v>2729.4034039486501</v>
      </c>
      <c r="BF89">
        <v>2806.8564775927798</v>
      </c>
      <c r="BG89">
        <v>2865.0392114501001</v>
      </c>
      <c r="BH89">
        <v>2899.1078516176699</v>
      </c>
      <c r="BI89">
        <v>2831.1349541250802</v>
      </c>
      <c r="BJ89">
        <v>2819.40551757813</v>
      </c>
      <c r="BK89">
        <v>2956.56860351563</v>
      </c>
      <c r="BL89" s="9">
        <v>3049.65771484375</v>
      </c>
      <c r="BM89" s="9">
        <v>3024.84619140625</v>
      </c>
      <c r="BN89" s="9">
        <v>3108.34375</v>
      </c>
      <c r="BO89" s="9">
        <v>2983.3593874468902</v>
      </c>
      <c r="BP89" s="9">
        <v>3052.1833998986199</v>
      </c>
      <c r="BQ89">
        <v>3181.2050009700401</v>
      </c>
      <c r="BR89">
        <v>3286.09262410062</v>
      </c>
    </row>
    <row r="90" spans="1:70" x14ac:dyDescent="0.3">
      <c r="A90" t="s">
        <v>262</v>
      </c>
      <c r="B90" t="s">
        <v>263</v>
      </c>
      <c r="C90" t="s">
        <v>95</v>
      </c>
      <c r="D90" t="s">
        <v>96</v>
      </c>
      <c r="AI90">
        <v>2.36222850443498</v>
      </c>
      <c r="AJ90">
        <v>2.4736093490017201</v>
      </c>
      <c r="AK90">
        <v>2.5906922318402299</v>
      </c>
      <c r="AL90">
        <v>2.6608433502250302</v>
      </c>
      <c r="AM90">
        <v>2.7036261718519001</v>
      </c>
      <c r="AN90">
        <v>2.7530546694628999</v>
      </c>
      <c r="AO90">
        <v>2.7822787256701802</v>
      </c>
      <c r="AP90">
        <v>2.8402725243229798</v>
      </c>
      <c r="AQ90">
        <v>2.8794174638144501</v>
      </c>
      <c r="AR90">
        <v>2.9624837765487002</v>
      </c>
      <c r="AS90">
        <v>2.9610871241227099</v>
      </c>
      <c r="AT90">
        <v>3.33391117070973</v>
      </c>
      <c r="AU90">
        <v>3.81156857295277</v>
      </c>
      <c r="AV90">
        <v>4.7615918510477302</v>
      </c>
      <c r="AW90">
        <v>9.0044043297957401</v>
      </c>
      <c r="AX90">
        <v>9.0898207905262502</v>
      </c>
      <c r="AY90">
        <v>8.9328065291309802</v>
      </c>
      <c r="AZ90">
        <v>9.0811426683203909</v>
      </c>
      <c r="BA90">
        <v>9.1300678607757195</v>
      </c>
      <c r="BB90">
        <v>9.4836424244681101</v>
      </c>
      <c r="BC90">
        <v>9.8986338025708491</v>
      </c>
      <c r="BD90">
        <v>10.141971588134799</v>
      </c>
      <c r="BE90">
        <v>10.7593017516153</v>
      </c>
      <c r="BF90">
        <v>11.716174408583401</v>
      </c>
      <c r="BG90">
        <v>12.2586085125174</v>
      </c>
      <c r="BH90">
        <v>13.231134230545999</v>
      </c>
      <c r="BI90">
        <v>14.008507606741601</v>
      </c>
      <c r="BJ90">
        <v>14.6875677108765</v>
      </c>
      <c r="BK90">
        <v>14.7201194763184</v>
      </c>
      <c r="BL90" s="9">
        <v>15.2599792480469</v>
      </c>
      <c r="BM90" s="9">
        <v>14.6587619781494</v>
      </c>
      <c r="BN90" s="9">
        <v>14.7418222427368</v>
      </c>
      <c r="BO90" s="9">
        <v>14.976421468130001</v>
      </c>
      <c r="BP90" s="9">
        <v>16.4233646342791</v>
      </c>
      <c r="BQ90">
        <v>16.954535439506799</v>
      </c>
      <c r="BR90">
        <v>17.793531616931201</v>
      </c>
    </row>
    <row r="91" spans="1:70" x14ac:dyDescent="0.3">
      <c r="A91" t="s">
        <v>264</v>
      </c>
      <c r="B91" t="s">
        <v>265</v>
      </c>
      <c r="C91" t="s">
        <v>95</v>
      </c>
      <c r="D91" t="s">
        <v>96</v>
      </c>
      <c r="AI91">
        <v>26.573815549408099</v>
      </c>
      <c r="AJ91">
        <v>43.156469077873602</v>
      </c>
      <c r="AK91">
        <v>69.613661984352007</v>
      </c>
      <c r="AL91">
        <v>101.362722769529</v>
      </c>
      <c r="AM91">
        <v>122.317312266934</v>
      </c>
      <c r="AN91">
        <v>173.39435333311499</v>
      </c>
      <c r="AO91">
        <v>237.08296621296901</v>
      </c>
      <c r="AP91">
        <v>312.62770890203899</v>
      </c>
      <c r="AQ91">
        <v>341.12073703577801</v>
      </c>
      <c r="AR91">
        <v>294.57717323948799</v>
      </c>
      <c r="AS91">
        <v>221.99517114672099</v>
      </c>
      <c r="AT91">
        <v>225.27423540160601</v>
      </c>
      <c r="AU91">
        <v>229.31234975816699</v>
      </c>
      <c r="AV91">
        <v>223.59017700597801</v>
      </c>
      <c r="AW91">
        <v>205.801473355008</v>
      </c>
      <c r="AX91">
        <v>205.759485281514</v>
      </c>
      <c r="AY91">
        <v>191.134053661797</v>
      </c>
      <c r="AZ91">
        <v>197.23975666821599</v>
      </c>
      <c r="BA91">
        <v>218.20869155687001</v>
      </c>
      <c r="BB91">
        <v>208.57530343542999</v>
      </c>
      <c r="BC91">
        <v>216.81758268515</v>
      </c>
      <c r="BD91">
        <v>230.39176940918</v>
      </c>
      <c r="BE91">
        <v>231.43630804598101</v>
      </c>
      <c r="BF91">
        <v>228.24906770534199</v>
      </c>
      <c r="BG91">
        <v>221.12719965187699</v>
      </c>
      <c r="BH91">
        <v>220.45301356529799</v>
      </c>
      <c r="BI91">
        <v>220.773659150318</v>
      </c>
      <c r="BJ91">
        <v>218.42778015136699</v>
      </c>
      <c r="BK91">
        <v>218.22285461425801</v>
      </c>
      <c r="BL91" s="9">
        <v>211.49729919433599</v>
      </c>
      <c r="BM91" s="9">
        <v>208.34016418457</v>
      </c>
      <c r="BN91" s="9">
        <v>203.71612548828099</v>
      </c>
      <c r="BO91" s="9">
        <v>197.397962018897</v>
      </c>
      <c r="BP91" s="9">
        <v>197.932848260615</v>
      </c>
      <c r="BQ91">
        <v>195.69013529334501</v>
      </c>
      <c r="BR91">
        <v>198.58274443830899</v>
      </c>
    </row>
    <row r="92" spans="1:70" x14ac:dyDescent="0.3">
      <c r="A92" t="s">
        <v>266</v>
      </c>
      <c r="B92" t="s">
        <v>267</v>
      </c>
      <c r="C92" t="s">
        <v>95</v>
      </c>
      <c r="D92" t="s">
        <v>96</v>
      </c>
      <c r="AI92">
        <v>140.01640363752799</v>
      </c>
      <c r="AJ92">
        <v>140.247053150791</v>
      </c>
      <c r="AK92">
        <v>115.972913932132</v>
      </c>
      <c r="AL92">
        <v>110.23666251602501</v>
      </c>
      <c r="AM92">
        <v>134.40389867632399</v>
      </c>
      <c r="AN92">
        <v>141.75507677927001</v>
      </c>
      <c r="AO92">
        <v>140.349691900506</v>
      </c>
      <c r="AP92">
        <v>119.83124667262599</v>
      </c>
      <c r="AQ92">
        <v>81.094029316964495</v>
      </c>
      <c r="AR92">
        <v>111.273891016538</v>
      </c>
      <c r="AS92">
        <v>159.472589162812</v>
      </c>
      <c r="AT92">
        <v>137.28994063858801</v>
      </c>
      <c r="AU92">
        <v>133.04921385613301</v>
      </c>
      <c r="AV92">
        <v>131.30257769732199</v>
      </c>
      <c r="AW92">
        <v>149.50235315556799</v>
      </c>
      <c r="AX92">
        <v>206.67645301343799</v>
      </c>
      <c r="AY92">
        <v>226.51034743510601</v>
      </c>
      <c r="AZ92">
        <v>227.23457573136901</v>
      </c>
      <c r="BA92">
        <v>267.17040589884698</v>
      </c>
      <c r="BB92">
        <v>210.221587084232</v>
      </c>
      <c r="BC92">
        <v>259.42770814686003</v>
      </c>
      <c r="BD92">
        <v>297.50949096679699</v>
      </c>
      <c r="BE92">
        <v>294.44964353204398</v>
      </c>
      <c r="BF92">
        <v>288.52432397456499</v>
      </c>
      <c r="BG92">
        <v>282.48847635416598</v>
      </c>
      <c r="BH92">
        <v>275.25684057994903</v>
      </c>
      <c r="BI92">
        <v>265.28204455789898</v>
      </c>
      <c r="BJ92">
        <v>245.97047424316401</v>
      </c>
      <c r="BK92">
        <v>244.41737365722699</v>
      </c>
      <c r="BL92" s="9">
        <v>242.32798767089801</v>
      </c>
      <c r="BM92" s="9">
        <v>242.57385253906301</v>
      </c>
      <c r="BN92" s="9">
        <v>228.96751403808599</v>
      </c>
      <c r="BO92" s="9">
        <v>261.006197061617</v>
      </c>
      <c r="BP92" s="9">
        <v>242.25504038952599</v>
      </c>
      <c r="BQ92">
        <v>248.73956379020501</v>
      </c>
      <c r="BR92">
        <v>238.61517446771899</v>
      </c>
    </row>
    <row r="93" spans="1:70" x14ac:dyDescent="0.3">
      <c r="A93" t="s">
        <v>268</v>
      </c>
      <c r="B93" t="s">
        <v>269</v>
      </c>
      <c r="C93" t="s">
        <v>95</v>
      </c>
      <c r="D93" t="s">
        <v>96</v>
      </c>
      <c r="AI93">
        <v>0.33550200000000002</v>
      </c>
      <c r="AJ93">
        <v>0.38874399999999998</v>
      </c>
      <c r="AK93">
        <v>0.43633</v>
      </c>
      <c r="AL93">
        <v>0.48772599999999999</v>
      </c>
      <c r="AM93">
        <v>0.53092700000000004</v>
      </c>
      <c r="AN93">
        <v>0.57094299999999998</v>
      </c>
      <c r="AO93">
        <v>0.60137499999999999</v>
      </c>
      <c r="AP93">
        <v>0.62714099999999995</v>
      </c>
      <c r="AQ93">
        <v>0.64787700000000004</v>
      </c>
      <c r="AR93">
        <v>0.67327999999999999</v>
      </c>
      <c r="AS93">
        <v>0.66954499999999995</v>
      </c>
      <c r="AT93">
        <v>0.66852299999999998</v>
      </c>
      <c r="AU93">
        <v>0.66296699999999997</v>
      </c>
      <c r="AV93">
        <v>0.68513100000000005</v>
      </c>
      <c r="AW93">
        <v>0.69458699999999995</v>
      </c>
      <c r="AX93">
        <v>0.70897600000000005</v>
      </c>
      <c r="AY93">
        <v>0.69260699999999997</v>
      </c>
      <c r="AZ93">
        <v>0.71818000000000004</v>
      </c>
      <c r="BA93">
        <v>0.707951</v>
      </c>
      <c r="BB93">
        <v>0.70408599999999999</v>
      </c>
      <c r="BC93">
        <v>0.72218199999999999</v>
      </c>
      <c r="BD93">
        <v>0.71316299999999999</v>
      </c>
      <c r="BE93">
        <v>0.68466300000000002</v>
      </c>
      <c r="BF93">
        <v>0.63128600000000001</v>
      </c>
      <c r="BG93">
        <v>0.61113499999999998</v>
      </c>
      <c r="BH93">
        <v>0.60907</v>
      </c>
      <c r="BI93">
        <v>0.58857999999999999</v>
      </c>
      <c r="BJ93">
        <v>0.57504100000000002</v>
      </c>
      <c r="BK93">
        <v>0.56485700000000005</v>
      </c>
      <c r="BL93" s="9">
        <v>0.54097200000000001</v>
      </c>
      <c r="BM93" s="9">
        <v>0.53025100000000003</v>
      </c>
      <c r="BN93" s="9">
        <v>0.52081200000000005</v>
      </c>
      <c r="BO93" s="9">
        <v>0.50275499999999995</v>
      </c>
      <c r="BP93" s="9">
        <v>0.50662600000000002</v>
      </c>
      <c r="BQ93">
        <v>0.51508600000000004</v>
      </c>
      <c r="BR93">
        <v>0.52687200000000001</v>
      </c>
    </row>
    <row r="94" spans="1:70" x14ac:dyDescent="0.3">
      <c r="A94" t="s">
        <v>270</v>
      </c>
      <c r="B94" t="s">
        <v>271</v>
      </c>
      <c r="C94" t="s">
        <v>95</v>
      </c>
      <c r="D94" t="s">
        <v>96</v>
      </c>
      <c r="AI94">
        <v>1.65263602573622</v>
      </c>
      <c r="AJ94">
        <v>1.7051987510975599</v>
      </c>
      <c r="AK94">
        <v>1.7340868582892599</v>
      </c>
      <c r="AL94">
        <v>1.7258390880179699</v>
      </c>
      <c r="AM94">
        <v>1.7436755880495001</v>
      </c>
      <c r="AN94">
        <v>1.7600106888823701</v>
      </c>
      <c r="AO94">
        <v>1.77456908027309</v>
      </c>
      <c r="AP94">
        <v>1.77562029483496</v>
      </c>
      <c r="AQ94">
        <v>1.7864015687348</v>
      </c>
      <c r="AR94">
        <v>1.78122972339592</v>
      </c>
      <c r="AS94">
        <v>1.7886707594406901</v>
      </c>
      <c r="AT94">
        <v>1.78679005383045</v>
      </c>
      <c r="AU94">
        <v>1.7659960492771301</v>
      </c>
      <c r="AV94">
        <v>1.7304700346895101</v>
      </c>
      <c r="AW94">
        <v>1.7193827344578601</v>
      </c>
      <c r="AX94">
        <v>1.7086179866484901</v>
      </c>
      <c r="AY94">
        <v>1.7342885874896099</v>
      </c>
      <c r="AZ94">
        <v>1.7277064030920499</v>
      </c>
      <c r="BA94">
        <v>1.8280705081795301</v>
      </c>
      <c r="BB94">
        <v>1.81668457273947</v>
      </c>
      <c r="BC94">
        <v>1.80348339013611</v>
      </c>
      <c r="BD94">
        <v>1.7709947824478101</v>
      </c>
      <c r="BE94">
        <v>1.8108891088405601</v>
      </c>
      <c r="BF94">
        <v>1.7900029051836901</v>
      </c>
      <c r="BG94">
        <v>1.7633267542405899</v>
      </c>
      <c r="BH94">
        <v>1.7764044268452399</v>
      </c>
      <c r="BI94">
        <v>1.7812429615963401</v>
      </c>
      <c r="BJ94">
        <v>1.7504194974899301</v>
      </c>
      <c r="BK94">
        <v>1.7041876316070601</v>
      </c>
      <c r="BL94" s="9">
        <v>1.7177031040191699</v>
      </c>
      <c r="BM94" s="9">
        <v>1.68615663051605</v>
      </c>
      <c r="BN94" s="9">
        <v>1.6982507705688501</v>
      </c>
      <c r="BO94" s="9">
        <v>1.6114828054418999</v>
      </c>
      <c r="BP94" s="9">
        <v>1.62322133398798</v>
      </c>
      <c r="BQ94">
        <v>1.5639753030630501</v>
      </c>
      <c r="BR94">
        <v>1.53137011170231</v>
      </c>
    </row>
    <row r="95" spans="1:70" x14ac:dyDescent="0.3">
      <c r="A95" t="s">
        <v>272</v>
      </c>
      <c r="B95" t="s">
        <v>273</v>
      </c>
      <c r="C95" t="s">
        <v>95</v>
      </c>
      <c r="D95" t="s">
        <v>96</v>
      </c>
      <c r="AI95">
        <v>5.5399932486698003</v>
      </c>
      <c r="AJ95">
        <v>5.5316048333895997</v>
      </c>
      <c r="AK95">
        <v>5.4919520528621399</v>
      </c>
      <c r="AL95">
        <v>5.4206911093047498</v>
      </c>
      <c r="AM95">
        <v>5.3322266159519396</v>
      </c>
      <c r="AN95">
        <v>5.3300948995689499</v>
      </c>
      <c r="AO95">
        <v>5.2855689012717999</v>
      </c>
      <c r="AP95">
        <v>5.2217757114744101</v>
      </c>
      <c r="AQ95">
        <v>5.2142656224966304</v>
      </c>
      <c r="AR95">
        <v>5.1960316850613202</v>
      </c>
      <c r="AS95">
        <v>5.1881510498385399</v>
      </c>
      <c r="AT95">
        <v>5.2465296927014204</v>
      </c>
      <c r="AU95">
        <v>5.3265594496543596</v>
      </c>
      <c r="AV95">
        <v>5.5646781510823304</v>
      </c>
      <c r="AW95">
        <v>5.3897795763399801</v>
      </c>
      <c r="AX95">
        <v>5.0571688192308804</v>
      </c>
      <c r="AY95">
        <v>5.0156918847952596</v>
      </c>
      <c r="AZ95">
        <v>4.8810679151780896</v>
      </c>
      <c r="BA95">
        <v>4.6923865515412801</v>
      </c>
      <c r="BB95">
        <v>4.9219232620537099</v>
      </c>
      <c r="BC95">
        <v>4.9614248845307403</v>
      </c>
      <c r="BD95">
        <v>5.0013316953311504</v>
      </c>
      <c r="BE95">
        <v>5.0790636258544604</v>
      </c>
      <c r="BF95">
        <v>5.0473758571688299</v>
      </c>
      <c r="BG95">
        <v>5.0101018473835603</v>
      </c>
      <c r="BH95">
        <v>5.3683232714423301</v>
      </c>
      <c r="BI95">
        <v>5.5059188858133004</v>
      </c>
      <c r="BJ95">
        <v>5.5857400894165004</v>
      </c>
      <c r="BK95">
        <v>5.5727136828430996</v>
      </c>
      <c r="BL95" s="9">
        <v>5.5325313641896203</v>
      </c>
      <c r="BM95" s="9">
        <v>5.5168594370969597</v>
      </c>
      <c r="BN95" s="9">
        <v>5.2741265296936</v>
      </c>
      <c r="BO95" s="9">
        <v>5.1999720913918903</v>
      </c>
      <c r="BP95" s="9">
        <v>5.1078838026231299</v>
      </c>
    </row>
    <row r="96" spans="1:70" x14ac:dyDescent="0.3">
      <c r="A96" t="s">
        <v>274</v>
      </c>
      <c r="B96" t="s">
        <v>275</v>
      </c>
      <c r="C96" t="s">
        <v>95</v>
      </c>
      <c r="D96" t="s">
        <v>96</v>
      </c>
      <c r="AI96">
        <v>1.0018998404468999</v>
      </c>
      <c r="AJ96">
        <v>1.28869558132507</v>
      </c>
      <c r="AK96">
        <v>1.3716343078576201</v>
      </c>
      <c r="AL96">
        <v>1.53421508962974</v>
      </c>
      <c r="AM96">
        <v>1.6782265831724299</v>
      </c>
      <c r="AN96">
        <v>1.78624031802571</v>
      </c>
      <c r="AO96">
        <v>1.9102437219097801</v>
      </c>
      <c r="AP96">
        <v>2.0329223437261899</v>
      </c>
      <c r="AQ96">
        <v>2.2013591531901402</v>
      </c>
      <c r="AR96">
        <v>2.2800766297516799</v>
      </c>
      <c r="AS96">
        <v>2.3818548176859</v>
      </c>
      <c r="AT96">
        <v>2.5062611597994802</v>
      </c>
      <c r="AU96">
        <v>2.6275633872953099</v>
      </c>
      <c r="AV96">
        <v>2.6919013090484101</v>
      </c>
      <c r="AW96">
        <v>2.7793193122658701</v>
      </c>
      <c r="AX96">
        <v>2.84757870213258</v>
      </c>
      <c r="AY96">
        <v>2.8999949686969502</v>
      </c>
      <c r="AZ96">
        <v>3.02440093756339</v>
      </c>
      <c r="BA96">
        <v>3.2463730244872901</v>
      </c>
      <c r="BB96">
        <v>3.3426314372207599</v>
      </c>
      <c r="BC96">
        <v>3.4721648106268299</v>
      </c>
      <c r="BD96">
        <v>3.6365325450897199</v>
      </c>
      <c r="BE96">
        <v>3.5471144114558801</v>
      </c>
      <c r="BF96">
        <v>3.5143247804834998</v>
      </c>
      <c r="BG96">
        <v>3.4632159083143499</v>
      </c>
      <c r="BH96">
        <v>3.3360257793349501</v>
      </c>
      <c r="BI96">
        <v>3.35347846470893</v>
      </c>
      <c r="BJ96">
        <v>3.3241870334202299</v>
      </c>
      <c r="BK96">
        <v>3.2905568027162699</v>
      </c>
      <c r="BL96" s="9">
        <v>3.2286980418554601</v>
      </c>
      <c r="BM96" s="9">
        <v>3.1582557550479402</v>
      </c>
      <c r="BN96" s="9">
        <v>3.2131648063659699</v>
      </c>
      <c r="BO96" s="9">
        <v>3.1908009251973399</v>
      </c>
      <c r="BP96" s="9">
        <v>3.2773281281939499</v>
      </c>
      <c r="BQ96">
        <v>3.3156238958239301</v>
      </c>
      <c r="BR96">
        <v>3.33451157924276</v>
      </c>
    </row>
    <row r="97" spans="1:70" x14ac:dyDescent="0.3">
      <c r="A97" t="s">
        <v>276</v>
      </c>
      <c r="B97" t="s">
        <v>277</v>
      </c>
      <c r="C97" t="s">
        <v>95</v>
      </c>
      <c r="D97" t="s">
        <v>96</v>
      </c>
    </row>
    <row r="98" spans="1:70" x14ac:dyDescent="0.3">
      <c r="A98" t="s">
        <v>278</v>
      </c>
      <c r="B98" t="s">
        <v>279</v>
      </c>
      <c r="C98" t="s">
        <v>95</v>
      </c>
      <c r="D98" t="s">
        <v>96</v>
      </c>
      <c r="AI98">
        <v>17.274280623240799</v>
      </c>
      <c r="AJ98">
        <v>39.189379926940397</v>
      </c>
      <c r="AK98">
        <v>42.646225921791299</v>
      </c>
      <c r="AL98">
        <v>48.720310633123702</v>
      </c>
      <c r="AM98">
        <v>56.059828232452801</v>
      </c>
      <c r="AN98">
        <v>61.192523796368597</v>
      </c>
      <c r="AO98">
        <v>62.454352597056101</v>
      </c>
      <c r="AP98">
        <v>62.281711649114797</v>
      </c>
      <c r="AQ98">
        <v>63.418794269138999</v>
      </c>
      <c r="AR98">
        <v>69.544243327415003</v>
      </c>
      <c r="AS98">
        <v>72.4825855707344</v>
      </c>
      <c r="AT98">
        <v>71.114676870943796</v>
      </c>
      <c r="AU98">
        <v>71.860288548416094</v>
      </c>
      <c r="AV98">
        <v>73.794135740830498</v>
      </c>
      <c r="AW98">
        <v>76.730513229763901</v>
      </c>
      <c r="AX98">
        <v>80.076163396714506</v>
      </c>
      <c r="AY98">
        <v>82.051938409408905</v>
      </c>
      <c r="AZ98">
        <v>90.027388096854096</v>
      </c>
      <c r="BA98">
        <v>96.764899974444702</v>
      </c>
      <c r="BB98">
        <v>97.280700936190499</v>
      </c>
      <c r="BC98">
        <v>99.930493951363502</v>
      </c>
      <c r="BD98">
        <v>100.26947021484401</v>
      </c>
      <c r="BE98">
        <v>104.698057163854</v>
      </c>
      <c r="BF98">
        <v>101.90793237296</v>
      </c>
      <c r="BG98">
        <v>101.375412205949</v>
      </c>
      <c r="BH98">
        <v>102.094796608881</v>
      </c>
      <c r="BI98">
        <v>105.270612299159</v>
      </c>
      <c r="BJ98">
        <v>104.212295532227</v>
      </c>
      <c r="BK98">
        <v>100.972465515137</v>
      </c>
      <c r="BL98" s="9">
        <v>100.869819641113</v>
      </c>
      <c r="BM98" s="9">
        <v>83.994285583496094</v>
      </c>
      <c r="BN98" s="9">
        <v>89.915069580078097</v>
      </c>
      <c r="BO98" s="9">
        <v>94.068598768678797</v>
      </c>
      <c r="BP98" s="9">
        <v>77.933967909958398</v>
      </c>
      <c r="BQ98">
        <v>77.079603665707793</v>
      </c>
      <c r="BR98">
        <v>69.033136745655597</v>
      </c>
    </row>
    <row r="99" spans="1:70" x14ac:dyDescent="0.3">
      <c r="A99" t="s">
        <v>280</v>
      </c>
      <c r="B99" t="s">
        <v>281</v>
      </c>
      <c r="C99" t="s">
        <v>95</v>
      </c>
      <c r="D99" t="s">
        <v>96</v>
      </c>
    </row>
    <row r="100" spans="1:70" x14ac:dyDescent="0.3">
      <c r="A100" t="s">
        <v>282</v>
      </c>
      <c r="B100" t="s">
        <v>283</v>
      </c>
      <c r="C100" t="s">
        <v>95</v>
      </c>
      <c r="D100" t="s">
        <v>96</v>
      </c>
      <c r="AI100">
        <v>5.7556087958434103</v>
      </c>
      <c r="AJ100">
        <v>6.0762104125175203</v>
      </c>
      <c r="AK100">
        <v>6.5289255131707398</v>
      </c>
      <c r="AL100">
        <v>6.9270628077314198</v>
      </c>
      <c r="AM100">
        <v>7.2109725367918101</v>
      </c>
      <c r="AN100">
        <v>7.3552543401400099</v>
      </c>
      <c r="AO100">
        <v>7.6479967913509199</v>
      </c>
      <c r="AP100">
        <v>7.9514233437217801</v>
      </c>
      <c r="AQ100">
        <v>7.9589722180180997</v>
      </c>
      <c r="AR100">
        <v>7.5264896973679498</v>
      </c>
      <c r="AS100">
        <v>7.1099694611904898</v>
      </c>
      <c r="AT100">
        <v>6.8300457894229201</v>
      </c>
      <c r="AU100">
        <v>6.4967362144381697</v>
      </c>
      <c r="AV100">
        <v>5.98820145585682</v>
      </c>
      <c r="AW100">
        <v>5.6219937224079501</v>
      </c>
      <c r="AX100">
        <v>5.4428977715678704</v>
      </c>
      <c r="AY100">
        <v>5.2518290776857901</v>
      </c>
      <c r="AZ100">
        <v>5.2737231356250103</v>
      </c>
      <c r="BA100">
        <v>5.24033780971852</v>
      </c>
      <c r="BB100">
        <v>5.1886596210871598</v>
      </c>
      <c r="BC100">
        <v>5.1402326879186999</v>
      </c>
      <c r="BD100">
        <v>5.2326393127441397</v>
      </c>
      <c r="BE100">
        <v>5.4631085962899899</v>
      </c>
      <c r="BF100">
        <v>5.5656588538685501</v>
      </c>
      <c r="BG100">
        <v>5.7343699076183601</v>
      </c>
      <c r="BH100">
        <v>5.8691230126152902</v>
      </c>
      <c r="BI100">
        <v>5.9807419492642797</v>
      </c>
      <c r="BJ100">
        <v>6.0704002380371103</v>
      </c>
      <c r="BK100">
        <v>6.2472906112670898</v>
      </c>
      <c r="BL100" s="9">
        <v>6.1896166801452601</v>
      </c>
      <c r="BM100" s="9">
        <v>6.1470017433166504</v>
      </c>
      <c r="BN100" s="9">
        <v>5.8720407485961896</v>
      </c>
      <c r="BO100" s="9">
        <v>5.57469182190402</v>
      </c>
      <c r="BP100" s="9">
        <v>5.5312516502249096</v>
      </c>
      <c r="BQ100">
        <v>5.6217357788017104</v>
      </c>
      <c r="BR100">
        <v>5.5245729543336504</v>
      </c>
    </row>
    <row r="101" spans="1:70" x14ac:dyDescent="0.3">
      <c r="A101" t="s">
        <v>284</v>
      </c>
      <c r="B101" t="s">
        <v>285</v>
      </c>
      <c r="C101" t="s">
        <v>95</v>
      </c>
      <c r="D101" t="s">
        <v>96</v>
      </c>
      <c r="AI101">
        <v>5.70952763320423</v>
      </c>
      <c r="AJ101">
        <v>5.61195499653389</v>
      </c>
      <c r="AK101">
        <v>5.7994160355767104</v>
      </c>
      <c r="AL101">
        <v>6.0058938937047097</v>
      </c>
      <c r="AM101">
        <v>5.7621742336714297</v>
      </c>
      <c r="AN101">
        <v>5.8753128304201301</v>
      </c>
      <c r="AO101">
        <v>5.9501950352965798</v>
      </c>
      <c r="AP101">
        <v>6.1582234611278102</v>
      </c>
      <c r="AQ101">
        <v>6.2197671752823904</v>
      </c>
      <c r="AR101">
        <v>6.0432598394883597</v>
      </c>
      <c r="AS101">
        <v>6.26659638211708</v>
      </c>
      <c r="AT101">
        <v>6.6240567103239902</v>
      </c>
      <c r="AU101">
        <v>6.8574351456075</v>
      </c>
      <c r="AV101">
        <v>7.1119925189776803</v>
      </c>
      <c r="AW101">
        <v>7.3726014171319099</v>
      </c>
      <c r="AX101">
        <v>7.6688130293868699</v>
      </c>
      <c r="AY101">
        <v>7.8373024189835201</v>
      </c>
      <c r="AZ101">
        <v>8.1361345375803005</v>
      </c>
      <c r="BA101">
        <v>8.6042031909710595</v>
      </c>
      <c r="BB101">
        <v>9.2059652617555301</v>
      </c>
      <c r="BC101">
        <v>9.5207359474051607</v>
      </c>
      <c r="BD101">
        <v>10.056561470031699</v>
      </c>
      <c r="BE101">
        <v>10.323428360612001</v>
      </c>
      <c r="BF101">
        <v>10.2382117842005</v>
      </c>
      <c r="BG101">
        <v>10.2576082952577</v>
      </c>
      <c r="BH101">
        <v>10.286029473670499</v>
      </c>
      <c r="BI101">
        <v>10.1593988234018</v>
      </c>
      <c r="BJ101">
        <v>10.083258628845201</v>
      </c>
      <c r="BK101">
        <v>10.4576015472412</v>
      </c>
      <c r="BL101" s="9">
        <v>10.6014041900635</v>
      </c>
      <c r="BM101" s="9">
        <v>10.5345764160156</v>
      </c>
      <c r="BN101" s="9">
        <v>10.589923858642599</v>
      </c>
      <c r="BO101" s="9">
        <v>10.8074212481727</v>
      </c>
      <c r="BP101" s="9">
        <v>11.0520529000976</v>
      </c>
      <c r="BQ101">
        <v>11.2912473033807</v>
      </c>
      <c r="BR101">
        <v>11.8640844280338</v>
      </c>
    </row>
    <row r="102" spans="1:70" x14ac:dyDescent="0.3">
      <c r="A102" t="s">
        <v>286</v>
      </c>
      <c r="B102" t="s">
        <v>287</v>
      </c>
      <c r="C102" t="s">
        <v>95</v>
      </c>
      <c r="D102" t="s">
        <v>96</v>
      </c>
    </row>
    <row r="103" spans="1:70" x14ac:dyDescent="0.3">
      <c r="A103" t="s">
        <v>288</v>
      </c>
      <c r="B103" t="s">
        <v>289</v>
      </c>
      <c r="C103" t="s">
        <v>95</v>
      </c>
      <c r="D103" t="s">
        <v>96</v>
      </c>
      <c r="AI103">
        <v>8.4036820060033005E-4</v>
      </c>
      <c r="AJ103">
        <v>1.6200290249683701E-3</v>
      </c>
      <c r="AK103">
        <v>1.10059097726278E-2</v>
      </c>
      <c r="AL103">
        <v>0.16844670513884</v>
      </c>
      <c r="AM103">
        <v>0.34924359355836598</v>
      </c>
      <c r="AN103">
        <v>0.42248227181196601</v>
      </c>
      <c r="AO103">
        <v>0.43151022353047902</v>
      </c>
      <c r="AP103">
        <v>0.454404857087362</v>
      </c>
      <c r="AQ103">
        <v>0.48495904747499202</v>
      </c>
      <c r="AR103">
        <v>0.49722574259173202</v>
      </c>
      <c r="AS103">
        <v>0.50244751768666795</v>
      </c>
      <c r="AT103">
        <v>0.51405234984065296</v>
      </c>
      <c r="AU103">
        <v>0.51487669967139704</v>
      </c>
      <c r="AV103">
        <v>0.52881009678111601</v>
      </c>
      <c r="AW103">
        <v>0.53201770073136201</v>
      </c>
      <c r="AX103">
        <v>0.54330134786696804</v>
      </c>
      <c r="AY103">
        <v>0.51960226609911897</v>
      </c>
      <c r="AZ103">
        <v>0.51294671451089802</v>
      </c>
      <c r="BA103">
        <v>0.51395441025009203</v>
      </c>
      <c r="BB103">
        <v>0.50974643078377302</v>
      </c>
      <c r="BC103">
        <v>0.51424759993889402</v>
      </c>
      <c r="BD103">
        <v>0.49806135885265401</v>
      </c>
      <c r="BE103">
        <v>0.48631640122712799</v>
      </c>
      <c r="BF103">
        <v>0.474499984040339</v>
      </c>
      <c r="BG103">
        <v>0.47030142907606298</v>
      </c>
      <c r="BH103">
        <v>0.466173586897839</v>
      </c>
      <c r="BI103">
        <v>0.44886810701907498</v>
      </c>
      <c r="BJ103">
        <v>0.44125981154329902</v>
      </c>
      <c r="BK103">
        <v>0.43945066496273799</v>
      </c>
      <c r="BL103" s="9">
        <v>0.42046941270083998</v>
      </c>
      <c r="BM103" s="9">
        <v>0.41033285586925899</v>
      </c>
      <c r="BN103" s="9">
        <v>0.40727795356434099</v>
      </c>
      <c r="BO103" s="9">
        <v>0.41628591471120102</v>
      </c>
      <c r="BP103" s="9">
        <v>0.42957154179662299</v>
      </c>
      <c r="BQ103">
        <v>0.44841836496243498</v>
      </c>
      <c r="BR103">
        <v>0.470813052018898</v>
      </c>
    </row>
    <row r="104" spans="1:70" x14ac:dyDescent="0.3">
      <c r="A104" t="s">
        <v>290</v>
      </c>
      <c r="B104" t="s">
        <v>291</v>
      </c>
      <c r="C104" t="s">
        <v>95</v>
      </c>
      <c r="D104" t="s">
        <v>96</v>
      </c>
      <c r="AI104">
        <v>1.76739076335849</v>
      </c>
      <c r="AJ104">
        <v>1.95934962085204</v>
      </c>
      <c r="AK104">
        <v>2.31623017906933</v>
      </c>
      <c r="AL104">
        <v>2.6774839580397201</v>
      </c>
      <c r="AM104">
        <v>4.1081123147914802</v>
      </c>
      <c r="AN104">
        <v>4.6660727766593304</v>
      </c>
      <c r="AO104">
        <v>5.0393294708493901</v>
      </c>
      <c r="AP104">
        <v>5.5843846962833901</v>
      </c>
      <c r="AQ104">
        <v>6.30413930567578</v>
      </c>
      <c r="AR104">
        <v>6.6532585795357297</v>
      </c>
      <c r="AS104">
        <v>7.2251914661453798</v>
      </c>
      <c r="AT104">
        <v>8.0022234071274596</v>
      </c>
      <c r="AU104">
        <v>8.6851613077417102</v>
      </c>
      <c r="AV104">
        <v>10.048837184851401</v>
      </c>
      <c r="AW104">
        <v>11.674616007624699</v>
      </c>
      <c r="AX104">
        <v>12.459826554921699</v>
      </c>
      <c r="AY104">
        <v>13.721050456357901</v>
      </c>
      <c r="AZ104">
        <v>13.9084785855134</v>
      </c>
      <c r="BA104">
        <v>15.375135557754399</v>
      </c>
      <c r="BB104">
        <v>17.053692982326499</v>
      </c>
      <c r="BC104">
        <v>18.0947103317847</v>
      </c>
      <c r="BD104">
        <v>18.4949626922607</v>
      </c>
      <c r="BE104">
        <v>20.000176159194201</v>
      </c>
      <c r="BF104">
        <v>20.66374718957</v>
      </c>
      <c r="BG104">
        <v>21.1849011772733</v>
      </c>
      <c r="BH104">
        <v>22.6450678685725</v>
      </c>
      <c r="BI104">
        <v>24.464931175074099</v>
      </c>
      <c r="BJ104">
        <v>27.424802780151399</v>
      </c>
      <c r="BK104">
        <v>30.618453979492202</v>
      </c>
      <c r="BL104" s="9">
        <v>35.145675659179702</v>
      </c>
      <c r="BM104" s="9">
        <v>41.553958892822301</v>
      </c>
      <c r="BN104" s="9">
        <v>47.499526977539098</v>
      </c>
      <c r="BO104" s="9">
        <v>57.675937534043101</v>
      </c>
      <c r="BP104" s="9">
        <v>72.6227604240472</v>
      </c>
      <c r="BQ104">
        <v>85.946452621273195</v>
      </c>
      <c r="BR104">
        <v>112.359715746475</v>
      </c>
    </row>
    <row r="105" spans="1:70" x14ac:dyDescent="0.3">
      <c r="A105" t="s">
        <v>292</v>
      </c>
      <c r="B105" t="s">
        <v>293</v>
      </c>
      <c r="C105" t="s">
        <v>95</v>
      </c>
      <c r="D105" t="s">
        <v>96</v>
      </c>
      <c r="AI105">
        <v>22.909959544469199</v>
      </c>
      <c r="AJ105">
        <v>30.075264000000001</v>
      </c>
      <c r="AK105">
        <v>35.729971999999997</v>
      </c>
      <c r="AL105">
        <v>42.329414999999997</v>
      </c>
      <c r="AM105">
        <v>49.522461999999997</v>
      </c>
      <c r="AN105">
        <v>61.472313999999997</v>
      </c>
      <c r="AO105">
        <v>73.855396999999996</v>
      </c>
      <c r="AP105">
        <v>87.377994999999999</v>
      </c>
      <c r="AQ105">
        <v>97.816595000000007</v>
      </c>
      <c r="AR105">
        <v>104.545883</v>
      </c>
      <c r="AS105">
        <v>110.049076</v>
      </c>
      <c r="AT105">
        <v>114.41857</v>
      </c>
      <c r="AU105">
        <v>118.141282</v>
      </c>
      <c r="AV105">
        <v>122.020996</v>
      </c>
      <c r="AW105">
        <v>128.39556300000001</v>
      </c>
      <c r="AX105">
        <v>130.929945</v>
      </c>
      <c r="AY105">
        <v>131.51943199999999</v>
      </c>
      <c r="AZ105">
        <v>134.04126500000001</v>
      </c>
      <c r="BA105">
        <v>131.00535500000001</v>
      </c>
      <c r="BB105">
        <v>127.62753600000001</v>
      </c>
      <c r="BC105">
        <v>126.44657599999999</v>
      </c>
      <c r="BD105">
        <v>124.27183599999999</v>
      </c>
      <c r="BE105">
        <v>125.623608</v>
      </c>
      <c r="BF105">
        <v>124.979432</v>
      </c>
      <c r="BG105">
        <v>129.414974</v>
      </c>
      <c r="BH105">
        <v>132.55350999999999</v>
      </c>
      <c r="BI105">
        <v>132.03379699999999</v>
      </c>
      <c r="BJ105">
        <v>136.03652199999999</v>
      </c>
      <c r="BK105">
        <v>139.09245100000001</v>
      </c>
      <c r="BL105" s="9">
        <v>138.79714000000001</v>
      </c>
      <c r="BM105" s="9">
        <v>141.838435</v>
      </c>
      <c r="BN105" s="9">
        <v>148.35117500000001</v>
      </c>
      <c r="BO105" s="9">
        <v>155.23012800000001</v>
      </c>
      <c r="BP105" s="9">
        <v>169.087073</v>
      </c>
      <c r="BQ105">
        <v>175.57808900000001</v>
      </c>
      <c r="BR105">
        <v>183.57556</v>
      </c>
    </row>
    <row r="106" spans="1:70" x14ac:dyDescent="0.3">
      <c r="A106" t="s">
        <v>294</v>
      </c>
      <c r="B106" t="s">
        <v>295</v>
      </c>
      <c r="C106" t="s">
        <v>95</v>
      </c>
      <c r="D106" t="s">
        <v>96</v>
      </c>
    </row>
    <row r="107" spans="1:70" x14ac:dyDescent="0.3">
      <c r="A107" t="s">
        <v>296</v>
      </c>
      <c r="B107" t="s">
        <v>297</v>
      </c>
      <c r="C107" t="s">
        <v>95</v>
      </c>
      <c r="D107" t="s">
        <v>96</v>
      </c>
    </row>
    <row r="108" spans="1:70" x14ac:dyDescent="0.3">
      <c r="A108" t="s">
        <v>298</v>
      </c>
      <c r="B108" t="s">
        <v>299</v>
      </c>
      <c r="C108" t="s">
        <v>95</v>
      </c>
      <c r="D108" t="s">
        <v>96</v>
      </c>
    </row>
    <row r="109" spans="1:70" x14ac:dyDescent="0.3">
      <c r="A109" t="s">
        <v>300</v>
      </c>
      <c r="B109" t="s">
        <v>301</v>
      </c>
      <c r="C109" t="s">
        <v>95</v>
      </c>
      <c r="D109" t="s">
        <v>96</v>
      </c>
    </row>
    <row r="110" spans="1:70" x14ac:dyDescent="0.3">
      <c r="A110" t="s">
        <v>302</v>
      </c>
      <c r="B110" t="s">
        <v>303</v>
      </c>
      <c r="C110" t="s">
        <v>95</v>
      </c>
      <c r="D110" t="s">
        <v>96</v>
      </c>
      <c r="AI110">
        <v>350.17698308628201</v>
      </c>
      <c r="AJ110">
        <v>368.41793590023599</v>
      </c>
      <c r="AK110">
        <v>386.46442821420402</v>
      </c>
      <c r="AL110">
        <v>449.82013195582499</v>
      </c>
      <c r="AM110">
        <v>474.66566814834903</v>
      </c>
      <c r="AN110">
        <v>510.86117625274397</v>
      </c>
      <c r="AO110">
        <v>545.20468197784703</v>
      </c>
      <c r="AP110">
        <v>603.34012760381404</v>
      </c>
      <c r="AQ110">
        <v>1045.72870794496</v>
      </c>
      <c r="AR110">
        <v>1177.15845260329</v>
      </c>
      <c r="AS110">
        <v>1386.45158487915</v>
      </c>
      <c r="AT110">
        <v>1549.7589910532599</v>
      </c>
      <c r="AU110">
        <v>1616.02070691722</v>
      </c>
      <c r="AV110">
        <v>1671.69419374265</v>
      </c>
      <c r="AW110">
        <v>1767.11688011046</v>
      </c>
      <c r="AX110">
        <v>1958.95419045259</v>
      </c>
      <c r="AY110">
        <v>2168.0609222103999</v>
      </c>
      <c r="AZ110">
        <v>2348.5261206366699</v>
      </c>
      <c r="BA110">
        <v>2722.32644194473</v>
      </c>
      <c r="BB110">
        <v>2929.5234794602902</v>
      </c>
      <c r="BC110">
        <v>3336.1507504728202</v>
      </c>
      <c r="BD110">
        <v>3512.75390625</v>
      </c>
      <c r="BE110">
        <v>3577.51892380765</v>
      </c>
      <c r="BF110">
        <v>3781.7782368705398</v>
      </c>
      <c r="BG110">
        <v>4056.6626620296702</v>
      </c>
      <c r="BH110">
        <v>4390.6464974319597</v>
      </c>
      <c r="BI110">
        <v>4566.5706679694104</v>
      </c>
      <c r="BJ110">
        <v>4756.1689453125</v>
      </c>
      <c r="BK110">
        <v>4833.59912109375</v>
      </c>
      <c r="BL110" s="9">
        <v>4847.4453125</v>
      </c>
      <c r="BM110" s="9">
        <v>4791.0068359375</v>
      </c>
      <c r="BN110" s="9">
        <v>4808.42919921875</v>
      </c>
      <c r="BO110" s="9">
        <v>4918.7042099517103</v>
      </c>
      <c r="BP110" s="9">
        <v>4815.7734332504897</v>
      </c>
      <c r="BQ110">
        <v>4740.937043293</v>
      </c>
      <c r="BR110">
        <v>4720.9975002534602</v>
      </c>
    </row>
    <row r="111" spans="1:70" x14ac:dyDescent="0.3">
      <c r="A111" t="s">
        <v>304</v>
      </c>
      <c r="B111" t="s">
        <v>305</v>
      </c>
      <c r="C111" t="s">
        <v>95</v>
      </c>
      <c r="D111" t="s">
        <v>96</v>
      </c>
    </row>
    <row r="112" spans="1:70" x14ac:dyDescent="0.3">
      <c r="A112" t="s">
        <v>306</v>
      </c>
      <c r="B112" t="s">
        <v>307</v>
      </c>
      <c r="C112" t="s">
        <v>95</v>
      </c>
      <c r="D112" t="s">
        <v>96</v>
      </c>
    </row>
    <row r="113" spans="1:70" x14ac:dyDescent="0.3">
      <c r="A113" t="s">
        <v>308</v>
      </c>
      <c r="B113" t="s">
        <v>309</v>
      </c>
      <c r="C113" t="s">
        <v>95</v>
      </c>
      <c r="D113" t="s">
        <v>96</v>
      </c>
      <c r="AI113">
        <v>5.4954884109904896</v>
      </c>
      <c r="AJ113">
        <v>6.0467290594668004</v>
      </c>
      <c r="AK113">
        <v>6.4420232059412896</v>
      </c>
      <c r="AL113">
        <v>6.9134503160385696</v>
      </c>
      <c r="AM113">
        <v>7.4444617237001198</v>
      </c>
      <c r="AN113">
        <v>7.9523941887201399</v>
      </c>
      <c r="AO113">
        <v>8.4009872069532001</v>
      </c>
      <c r="AP113">
        <v>8.7934199755710694</v>
      </c>
      <c r="AQ113">
        <v>9.3922315854674192</v>
      </c>
      <c r="AR113">
        <v>9.54534638142216</v>
      </c>
      <c r="AS113">
        <v>9.67413340555159</v>
      </c>
      <c r="AT113">
        <v>9.7653314056283609</v>
      </c>
      <c r="AU113">
        <v>9.9731972879546191</v>
      </c>
      <c r="AV113">
        <v>10.1583819921029</v>
      </c>
      <c r="AW113">
        <v>10.458746483245999</v>
      </c>
      <c r="AX113">
        <v>10.7108919435023</v>
      </c>
      <c r="AY113">
        <v>11.2633636132263</v>
      </c>
      <c r="AZ113">
        <v>11.727802215889501</v>
      </c>
      <c r="BA113">
        <v>12.563981342226899</v>
      </c>
      <c r="BB113">
        <v>13.3660920634206</v>
      </c>
      <c r="BC113">
        <v>14.595632263606101</v>
      </c>
      <c r="BD113">
        <v>15.5495491027832</v>
      </c>
      <c r="BE113">
        <v>16.135663306310398</v>
      </c>
      <c r="BF113">
        <v>17.288342810474401</v>
      </c>
      <c r="BG113">
        <v>18.300766619046801</v>
      </c>
      <c r="BH113">
        <v>19.115441210620698</v>
      </c>
      <c r="BI113">
        <v>19.7442391048838</v>
      </c>
      <c r="BJ113">
        <v>20.4555778503418</v>
      </c>
      <c r="BK113">
        <v>20.474596023559599</v>
      </c>
      <c r="BL113" s="9">
        <v>20.239500045776399</v>
      </c>
      <c r="BM113" s="9">
        <v>20.3193664550781</v>
      </c>
      <c r="BN113" s="9">
        <v>20.7278957366943</v>
      </c>
      <c r="BO113" s="9">
        <v>20.492704914010702</v>
      </c>
      <c r="BP113" s="9">
        <v>20.4553387219722</v>
      </c>
      <c r="BQ113">
        <v>20.452242413869399</v>
      </c>
      <c r="BR113">
        <v>20.088628801460199</v>
      </c>
    </row>
    <row r="114" spans="1:70" x14ac:dyDescent="0.3">
      <c r="A114" t="s">
        <v>310</v>
      </c>
      <c r="B114" t="s">
        <v>311</v>
      </c>
      <c r="C114" t="s">
        <v>95</v>
      </c>
      <c r="D114" t="s">
        <v>96</v>
      </c>
    </row>
    <row r="115" spans="1:70" x14ac:dyDescent="0.3">
      <c r="A115" t="s">
        <v>9</v>
      </c>
      <c r="B115" t="s">
        <v>312</v>
      </c>
      <c r="C115" t="s">
        <v>95</v>
      </c>
      <c r="D115" t="s">
        <v>96</v>
      </c>
      <c r="AI115">
        <v>0.78381199999999995</v>
      </c>
      <c r="AJ115">
        <v>0.77183000000000002</v>
      </c>
      <c r="AK115">
        <v>0.77585499999999996</v>
      </c>
      <c r="AL115">
        <v>0.79711699999999996</v>
      </c>
      <c r="AM115">
        <v>0.79367699999999997</v>
      </c>
      <c r="AN115">
        <v>0.80096400000000001</v>
      </c>
      <c r="AO115">
        <v>0.80732899999999996</v>
      </c>
      <c r="AP115">
        <v>0.83440800000000004</v>
      </c>
      <c r="AQ115">
        <v>0.86330300000000004</v>
      </c>
      <c r="AR115">
        <v>0.91388199999999997</v>
      </c>
      <c r="AS115">
        <v>0.94362699999999999</v>
      </c>
      <c r="AT115">
        <v>0.96944699999999995</v>
      </c>
      <c r="AU115">
        <v>0.98199700000000001</v>
      </c>
      <c r="AV115">
        <v>1.004008</v>
      </c>
      <c r="AW115">
        <v>0.99125700000000005</v>
      </c>
      <c r="AX115">
        <v>1.0117069999999999</v>
      </c>
      <c r="AY115">
        <v>0.97844699999999996</v>
      </c>
      <c r="AZ115">
        <v>0.95760999999999996</v>
      </c>
      <c r="BA115">
        <v>0.94444700000000004</v>
      </c>
      <c r="BB115">
        <v>0.900841</v>
      </c>
      <c r="BC115">
        <v>0.84974400000000005</v>
      </c>
      <c r="BD115">
        <v>0.83151299999999995</v>
      </c>
      <c r="BE115">
        <v>0.82307200000000003</v>
      </c>
      <c r="BF115">
        <v>0.81122799999999995</v>
      </c>
      <c r="BG115">
        <v>0.81904100000000002</v>
      </c>
      <c r="BH115">
        <v>0.80968600000000002</v>
      </c>
      <c r="BI115">
        <v>0.79428900000000002</v>
      </c>
      <c r="BJ115">
        <v>0.79440500000000003</v>
      </c>
      <c r="BK115">
        <v>0.79221399999999997</v>
      </c>
      <c r="BL115" s="9">
        <v>0.79414300000000004</v>
      </c>
      <c r="BM115" s="9">
        <v>0.77544599999999997</v>
      </c>
      <c r="BN115" s="9">
        <v>0.75189499999999998</v>
      </c>
      <c r="BO115" s="9">
        <v>0.72142200000000001</v>
      </c>
      <c r="BP115" s="9">
        <v>0.74033300000000002</v>
      </c>
      <c r="BQ115">
        <v>0.74089400000000005</v>
      </c>
      <c r="BR115">
        <v>0.75089099999999998</v>
      </c>
    </row>
    <row r="116" spans="1:70" x14ac:dyDescent="0.3">
      <c r="A116" t="s">
        <v>313</v>
      </c>
      <c r="B116" t="s">
        <v>314</v>
      </c>
      <c r="C116" t="s">
        <v>95</v>
      </c>
      <c r="D116" t="s">
        <v>96</v>
      </c>
      <c r="AI116">
        <v>96.673921770149406</v>
      </c>
      <c r="AJ116">
        <v>117.46649454152799</v>
      </c>
      <c r="AK116">
        <v>148.547776803131</v>
      </c>
      <c r="AL116">
        <v>217.51263009271401</v>
      </c>
      <c r="AM116">
        <v>285.227721222995</v>
      </c>
      <c r="AN116">
        <v>385.35625213577998</v>
      </c>
      <c r="AO116">
        <v>487.54274883565301</v>
      </c>
      <c r="AP116">
        <v>553.70053104721899</v>
      </c>
      <c r="AQ116">
        <v>598.91504115560895</v>
      </c>
      <c r="AR116">
        <v>777.81131364388602</v>
      </c>
      <c r="AS116">
        <v>950.19025847944295</v>
      </c>
      <c r="AT116">
        <v>1066.84780260202</v>
      </c>
      <c r="AU116">
        <v>1347.60735138273</v>
      </c>
      <c r="AV116">
        <v>1495.1160743693199</v>
      </c>
      <c r="AW116">
        <v>1815.70702561496</v>
      </c>
      <c r="AX116">
        <v>2115.5343646183401</v>
      </c>
      <c r="AY116">
        <v>2351.5171808187702</v>
      </c>
      <c r="AZ116">
        <v>2814.6762934561002</v>
      </c>
      <c r="BA116">
        <v>3297.8030925460998</v>
      </c>
      <c r="BB116">
        <v>3428.3079830810798</v>
      </c>
      <c r="BC116">
        <v>3925.1119545005999</v>
      </c>
      <c r="BD116">
        <v>4758.86962890625</v>
      </c>
      <c r="BE116">
        <v>6093.5625</v>
      </c>
      <c r="BF116">
        <v>8503.8466796875</v>
      </c>
      <c r="BG116">
        <v>9758.5537109375</v>
      </c>
      <c r="BH116">
        <v>10701.5615234375</v>
      </c>
      <c r="BI116">
        <v>11796.810546875</v>
      </c>
      <c r="BJ116">
        <v>13061.294921875</v>
      </c>
      <c r="BK116">
        <v>16923.19921875</v>
      </c>
      <c r="BL116" s="9">
        <v>23549.041015625</v>
      </c>
      <c r="BM116" s="9">
        <v>32954.5859375</v>
      </c>
      <c r="BN116" s="9">
        <v>50488.171875</v>
      </c>
      <c r="BO116" s="9">
        <v>71211.431245172702</v>
      </c>
      <c r="BP116" s="9">
        <v>94280.267071904906</v>
      </c>
      <c r="BQ116">
        <v>118096.56168358801</v>
      </c>
      <c r="BR116">
        <v>147937.809998602</v>
      </c>
    </row>
    <row r="117" spans="1:70" x14ac:dyDescent="0.3">
      <c r="A117" t="s">
        <v>315</v>
      </c>
      <c r="B117" t="s">
        <v>316</v>
      </c>
      <c r="C117" t="s">
        <v>95</v>
      </c>
      <c r="D117" t="s">
        <v>96</v>
      </c>
      <c r="AN117">
        <v>69.927139627227305</v>
      </c>
      <c r="AO117">
        <v>60.055900968600199</v>
      </c>
      <c r="AP117">
        <v>113.056724013853</v>
      </c>
      <c r="AQ117">
        <v>93.967616211079502</v>
      </c>
      <c r="AR117">
        <v>158.58250630240701</v>
      </c>
      <c r="AS117">
        <v>193.44403335732801</v>
      </c>
      <c r="AT117">
        <v>152.95389485158</v>
      </c>
      <c r="AU117">
        <v>162.91527379700901</v>
      </c>
      <c r="AV117">
        <v>181.89777005150401</v>
      </c>
      <c r="AW117">
        <v>207.795278075233</v>
      </c>
      <c r="AX117">
        <v>273.71472714881298</v>
      </c>
      <c r="AY117">
        <v>326.74092938069299</v>
      </c>
      <c r="AZ117">
        <v>364.05597729588197</v>
      </c>
      <c r="BA117">
        <v>464.95306051818602</v>
      </c>
      <c r="BB117">
        <v>371.89486546011801</v>
      </c>
      <c r="BC117">
        <v>428.37412893218402</v>
      </c>
      <c r="BD117">
        <v>523.34020996093795</v>
      </c>
      <c r="BE117">
        <v>524.502670462541</v>
      </c>
      <c r="BF117">
        <v>528.635410131546</v>
      </c>
      <c r="BG117">
        <v>553.36083597481604</v>
      </c>
      <c r="BH117">
        <v>555.26750082666695</v>
      </c>
      <c r="BI117">
        <v>563.81483251568898</v>
      </c>
      <c r="BJ117">
        <v>552.90228271484398</v>
      </c>
      <c r="BK117">
        <v>554.96087646484398</v>
      </c>
      <c r="BL117" s="9">
        <v>547.33923339843795</v>
      </c>
      <c r="BM117" s="9">
        <v>484.26473999023398</v>
      </c>
      <c r="BN117" s="9">
        <v>554.46539306640602</v>
      </c>
      <c r="BO117" s="9">
        <v>657.11031188967604</v>
      </c>
      <c r="BP117" s="9">
        <v>535.22554911293003</v>
      </c>
      <c r="BQ117">
        <v>545.082245539464</v>
      </c>
      <c r="BR117">
        <v>492.93355233288202</v>
      </c>
    </row>
    <row r="118" spans="1:70" x14ac:dyDescent="0.3">
      <c r="A118" t="s">
        <v>317</v>
      </c>
      <c r="B118" t="s">
        <v>318</v>
      </c>
      <c r="C118" t="s">
        <v>95</v>
      </c>
      <c r="D118" t="s">
        <v>96</v>
      </c>
      <c r="AI118">
        <v>67.297072999999997</v>
      </c>
      <c r="AJ118">
        <v>70.541135999999995</v>
      </c>
      <c r="AK118">
        <v>71.348376999999999</v>
      </c>
      <c r="AL118">
        <v>70.973078999999998</v>
      </c>
      <c r="AM118">
        <v>71.298411999999999</v>
      </c>
      <c r="AN118">
        <v>71.927537000000001</v>
      </c>
      <c r="AO118">
        <v>74.118791000000002</v>
      </c>
      <c r="AP118">
        <v>73.660810999999995</v>
      </c>
      <c r="AQ118">
        <v>76.658219000000003</v>
      </c>
      <c r="AR118">
        <v>79.246595999999997</v>
      </c>
      <c r="AS118">
        <v>84.704673999999997</v>
      </c>
      <c r="AT118">
        <v>88.304267999999993</v>
      </c>
      <c r="AU118">
        <v>91.105412999999999</v>
      </c>
      <c r="AV118">
        <v>92.614880999999997</v>
      </c>
      <c r="AW118">
        <v>93.296591000000006</v>
      </c>
      <c r="AX118">
        <v>95.840665000000001</v>
      </c>
      <c r="AY118">
        <v>101.655098</v>
      </c>
      <c r="AZ118">
        <v>107.340386</v>
      </c>
      <c r="BA118">
        <v>114.52700299999999</v>
      </c>
      <c r="BB118">
        <v>121.91598399999999</v>
      </c>
      <c r="BC118">
        <v>132.91871</v>
      </c>
      <c r="BD118">
        <v>135.15200400000001</v>
      </c>
      <c r="BE118">
        <v>136.96767</v>
      </c>
      <c r="BF118">
        <v>137.022617</v>
      </c>
      <c r="BG118">
        <v>138.54786899999999</v>
      </c>
      <c r="BH118">
        <v>141.97492600000001</v>
      </c>
      <c r="BI118">
        <v>140.02995000000001</v>
      </c>
      <c r="BJ118">
        <v>138.277175</v>
      </c>
      <c r="BK118">
        <v>140.97027800000001</v>
      </c>
      <c r="BL118" s="9">
        <v>138.66785200000001</v>
      </c>
      <c r="BM118" s="9">
        <v>143.25337999999999</v>
      </c>
      <c r="BN118" s="9">
        <v>142.588157</v>
      </c>
      <c r="BO118" s="9">
        <v>134.89949200000001</v>
      </c>
      <c r="BP118" s="9">
        <v>137.85032100000001</v>
      </c>
      <c r="BQ118">
        <v>141.75811100000001</v>
      </c>
      <c r="BR118">
        <v>151.367985</v>
      </c>
    </row>
    <row r="119" spans="1:70" x14ac:dyDescent="0.3">
      <c r="A119" t="s">
        <v>319</v>
      </c>
      <c r="B119" t="s">
        <v>320</v>
      </c>
      <c r="C119" t="s">
        <v>95</v>
      </c>
      <c r="D119" t="s">
        <v>96</v>
      </c>
      <c r="AI119">
        <v>1.7067399999999999</v>
      </c>
      <c r="AJ119">
        <v>1.9832339999999999</v>
      </c>
      <c r="AK119">
        <v>2.1728580000000002</v>
      </c>
      <c r="AL119">
        <v>2.3579430000000001</v>
      </c>
      <c r="AM119">
        <v>2.5981049999999999</v>
      </c>
      <c r="AN119">
        <v>2.7755390000000002</v>
      </c>
      <c r="AO119">
        <v>2.978542</v>
      </c>
      <c r="AP119">
        <v>3.1692830000000001</v>
      </c>
      <c r="AQ119">
        <v>3.346311</v>
      </c>
      <c r="AR119">
        <v>3.5046409999999999</v>
      </c>
      <c r="AS119">
        <v>3.4348930000000002</v>
      </c>
      <c r="AT119">
        <v>3.416906</v>
      </c>
      <c r="AU119">
        <v>3.4626760000000001</v>
      </c>
      <c r="AV119">
        <v>3.6214580000000001</v>
      </c>
      <c r="AW119">
        <v>3.5350809999999999</v>
      </c>
      <c r="AX119">
        <v>3.7169370000000002</v>
      </c>
      <c r="AY119">
        <v>3.8042889999999998</v>
      </c>
      <c r="AZ119">
        <v>3.7327810000000001</v>
      </c>
      <c r="BA119">
        <v>3.8672049999999998</v>
      </c>
      <c r="BB119">
        <v>3.9913340000000002</v>
      </c>
      <c r="BC119">
        <v>3.9907029999999999</v>
      </c>
      <c r="BD119">
        <v>3.944763</v>
      </c>
      <c r="BE119">
        <v>3.9553579999999999</v>
      </c>
      <c r="BF119">
        <v>3.839566</v>
      </c>
      <c r="BG119">
        <v>3.9403869999999999</v>
      </c>
      <c r="BH119">
        <v>3.9239250000000001</v>
      </c>
      <c r="BI119">
        <v>3.7885110000000002</v>
      </c>
      <c r="BJ119">
        <v>3.751633</v>
      </c>
      <c r="BK119">
        <v>3.7846639999999998</v>
      </c>
      <c r="BL119" s="9">
        <v>3.8168639999999998</v>
      </c>
      <c r="BM119" s="9">
        <v>3.7467009999999998</v>
      </c>
      <c r="BN119" s="9">
        <v>3.657664</v>
      </c>
      <c r="BO119" s="9">
        <v>3.4429829999999999</v>
      </c>
      <c r="BP119" s="9">
        <v>3.4568219999999998</v>
      </c>
      <c r="BQ119">
        <v>3.5019800000000001</v>
      </c>
      <c r="BR119">
        <v>3.4877229999999999</v>
      </c>
    </row>
    <row r="120" spans="1:70" x14ac:dyDescent="0.3">
      <c r="A120" t="s">
        <v>321</v>
      </c>
      <c r="B120" t="s">
        <v>322</v>
      </c>
      <c r="C120" t="s">
        <v>95</v>
      </c>
      <c r="D120" t="s">
        <v>96</v>
      </c>
      <c r="AI120">
        <v>0.69146099999999999</v>
      </c>
      <c r="AJ120">
        <v>0.71955000000000002</v>
      </c>
      <c r="AK120">
        <v>0.73424800000000001</v>
      </c>
      <c r="AL120">
        <v>0.74511899999999998</v>
      </c>
      <c r="AM120">
        <v>0.75538499999999997</v>
      </c>
      <c r="AN120">
        <v>0.77631300000000003</v>
      </c>
      <c r="AO120">
        <v>0.79766400000000004</v>
      </c>
      <c r="AP120">
        <v>0.80416600000000005</v>
      </c>
      <c r="AQ120">
        <v>0.79978499999999997</v>
      </c>
      <c r="AR120">
        <v>0.80644700000000002</v>
      </c>
      <c r="AS120">
        <v>0.80508599999999997</v>
      </c>
      <c r="AT120">
        <v>0.81636200000000003</v>
      </c>
      <c r="AU120">
        <v>0.82348900000000003</v>
      </c>
      <c r="AV120">
        <v>0.83352400000000004</v>
      </c>
      <c r="AW120">
        <v>0.85195299999999996</v>
      </c>
      <c r="AX120">
        <v>0.85513899999999998</v>
      </c>
      <c r="AY120">
        <v>0.82302200000000003</v>
      </c>
      <c r="AZ120">
        <v>0.80922700000000003</v>
      </c>
      <c r="BA120">
        <v>0.783694</v>
      </c>
      <c r="BB120">
        <v>0.77094300000000004</v>
      </c>
      <c r="BC120">
        <v>0.77334800000000004</v>
      </c>
      <c r="BD120">
        <v>0.758687</v>
      </c>
      <c r="BE120">
        <v>0.74773100000000003</v>
      </c>
      <c r="BF120">
        <v>0.73729900000000004</v>
      </c>
      <c r="BG120">
        <v>0.73964399999999997</v>
      </c>
      <c r="BH120">
        <v>0.73869399999999996</v>
      </c>
      <c r="BI120">
        <v>0.70054400000000006</v>
      </c>
      <c r="BJ120">
        <v>0.68989500000000004</v>
      </c>
      <c r="BK120">
        <v>0.68121900000000002</v>
      </c>
      <c r="BL120" s="9">
        <v>0.64729800000000004</v>
      </c>
      <c r="BM120" s="9">
        <v>0.63229199999999997</v>
      </c>
      <c r="BN120" s="9">
        <v>0.62535600000000002</v>
      </c>
      <c r="BO120" s="9">
        <v>0.59128999999999998</v>
      </c>
      <c r="BP120" s="9">
        <v>0.60194899999999996</v>
      </c>
      <c r="BQ120">
        <v>0.59962700000000002</v>
      </c>
      <c r="BR120">
        <v>0.61027500000000001</v>
      </c>
    </row>
    <row r="121" spans="1:70" x14ac:dyDescent="0.3">
      <c r="A121" t="s">
        <v>323</v>
      </c>
      <c r="B121" t="s">
        <v>324</v>
      </c>
      <c r="C121" t="s">
        <v>95</v>
      </c>
      <c r="D121" t="s">
        <v>96</v>
      </c>
      <c r="AI121">
        <v>2.7453689277395199</v>
      </c>
      <c r="AJ121">
        <v>4.06649918420079</v>
      </c>
      <c r="AK121">
        <v>6.36285169001947</v>
      </c>
      <c r="AL121">
        <v>9.4977178195097203</v>
      </c>
      <c r="AM121">
        <v>12.1918755808752</v>
      </c>
      <c r="AN121">
        <v>14.949187398745099</v>
      </c>
      <c r="AO121">
        <v>17.4509287461062</v>
      </c>
      <c r="AP121">
        <v>18.803479773667</v>
      </c>
      <c r="AQ121">
        <v>20.143992947318999</v>
      </c>
      <c r="AR121">
        <v>21.236644394422299</v>
      </c>
      <c r="AS121">
        <v>22.964787715340599</v>
      </c>
      <c r="AT121">
        <v>24.212542151691899</v>
      </c>
      <c r="AU121">
        <v>26.007812762560601</v>
      </c>
      <c r="AV121">
        <v>28.468909386967301</v>
      </c>
      <c r="AW121">
        <v>31.288244141021199</v>
      </c>
      <c r="AX121">
        <v>33.816317455727102</v>
      </c>
      <c r="AY121">
        <v>35.707295764362698</v>
      </c>
      <c r="AZ121">
        <v>38.701137168249197</v>
      </c>
      <c r="BA121">
        <v>43.1132395361197</v>
      </c>
      <c r="BB121">
        <v>47.843646066410003</v>
      </c>
      <c r="BC121">
        <v>51.906408588920399</v>
      </c>
      <c r="BD121">
        <v>53.804946899414098</v>
      </c>
      <c r="BE121">
        <v>56.6069358389909</v>
      </c>
      <c r="BF121">
        <v>59.611322138582203</v>
      </c>
      <c r="BG121">
        <v>63.199771304145898</v>
      </c>
      <c r="BH121">
        <v>65.906269640735403</v>
      </c>
      <c r="BI121">
        <v>66.675524485405006</v>
      </c>
      <c r="BJ121">
        <v>68.532730102539105</v>
      </c>
      <c r="BK121">
        <v>71.633140563964801</v>
      </c>
      <c r="BL121" s="9">
        <v>74.132141113281307</v>
      </c>
      <c r="BM121" s="9">
        <v>77.281013488769503</v>
      </c>
      <c r="BN121" s="9">
        <v>81.326980590820298</v>
      </c>
      <c r="BO121" s="9">
        <v>85.5366556074584</v>
      </c>
      <c r="BP121" s="9">
        <v>91.832913588969902</v>
      </c>
      <c r="BQ121">
        <v>93.965761355865297</v>
      </c>
      <c r="BR121">
        <v>95.795037352848794</v>
      </c>
    </row>
    <row r="122" spans="1:70" x14ac:dyDescent="0.3">
      <c r="A122" t="s">
        <v>325</v>
      </c>
      <c r="B122" t="s">
        <v>326</v>
      </c>
      <c r="C122" t="s">
        <v>95</v>
      </c>
      <c r="D122" t="s">
        <v>96</v>
      </c>
      <c r="AI122">
        <v>0.18185298644952</v>
      </c>
      <c r="AJ122">
        <v>0.18546508431801101</v>
      </c>
      <c r="AK122">
        <v>0.19355221198269301</v>
      </c>
      <c r="AL122">
        <v>0.19468409156340899</v>
      </c>
      <c r="AM122">
        <v>0.20369353160743101</v>
      </c>
      <c r="AN122">
        <v>0.20327037608956899</v>
      </c>
      <c r="AO122">
        <v>0.20370115125253499</v>
      </c>
      <c r="AP122">
        <v>0.20274218678759301</v>
      </c>
      <c r="AQ122">
        <v>0.21252712479417099</v>
      </c>
      <c r="AR122">
        <v>0.20877952016014301</v>
      </c>
      <c r="AS122">
        <v>0.20331007522806299</v>
      </c>
      <c r="AT122">
        <v>0.20037176027737999</v>
      </c>
      <c r="AU122">
        <v>0.19912975101715299</v>
      </c>
      <c r="AV122">
        <v>0.19946747499517001</v>
      </c>
      <c r="AW122">
        <v>0.20025609023011801</v>
      </c>
      <c r="AX122">
        <v>0.19806397140302701</v>
      </c>
      <c r="AY122">
        <v>0.21260044737186001</v>
      </c>
      <c r="AZ122">
        <v>0.21744336754462601</v>
      </c>
      <c r="BA122">
        <v>0.26373232072639802</v>
      </c>
      <c r="BB122">
        <v>0.26708547538819399</v>
      </c>
      <c r="BC122">
        <v>0.28275090215580601</v>
      </c>
      <c r="BD122">
        <v>0.290935188531876</v>
      </c>
      <c r="BE122">
        <v>0.30398284616469701</v>
      </c>
      <c r="BF122">
        <v>0.31181529844938299</v>
      </c>
      <c r="BG122">
        <v>0.32540655643805</v>
      </c>
      <c r="BH122">
        <v>0.32009944461472301</v>
      </c>
      <c r="BI122">
        <v>0.32357203765551601</v>
      </c>
      <c r="BJ122">
        <v>0.31154096126556402</v>
      </c>
      <c r="BK122">
        <v>0.32549577951431302</v>
      </c>
      <c r="BL122" s="9">
        <v>0.31400555372238198</v>
      </c>
      <c r="BM122" s="9">
        <v>0.29810926318168601</v>
      </c>
      <c r="BN122" s="9">
        <v>0.323472499847412</v>
      </c>
      <c r="BO122" s="9">
        <v>0.31023205839691398</v>
      </c>
      <c r="BP122" s="9">
        <v>0.30421424659753299</v>
      </c>
      <c r="BQ122">
        <v>0.30231406519350801</v>
      </c>
      <c r="BR122">
        <v>0.300588436411238</v>
      </c>
    </row>
    <row r="123" spans="1:70" x14ac:dyDescent="0.3">
      <c r="A123" t="s">
        <v>327</v>
      </c>
      <c r="B123" t="s">
        <v>328</v>
      </c>
      <c r="C123" t="s">
        <v>95</v>
      </c>
      <c r="D123" t="s">
        <v>96</v>
      </c>
      <c r="AI123">
        <v>187.619696</v>
      </c>
      <c r="AJ123">
        <v>186.75359</v>
      </c>
      <c r="AK123">
        <v>185.65513999999999</v>
      </c>
      <c r="AL123">
        <v>182.31471099999999</v>
      </c>
      <c r="AM123">
        <v>178.836771</v>
      </c>
      <c r="AN123">
        <v>174.24721400000001</v>
      </c>
      <c r="AO123">
        <v>170.351722</v>
      </c>
      <c r="AP123">
        <v>168.30868599999999</v>
      </c>
      <c r="AQ123">
        <v>166.39373699999999</v>
      </c>
      <c r="AR123">
        <v>162.03574</v>
      </c>
      <c r="AS123">
        <v>154.687365</v>
      </c>
      <c r="AT123">
        <v>149.639771</v>
      </c>
      <c r="AU123">
        <v>143.77420499999999</v>
      </c>
      <c r="AV123">
        <v>139.58166800000001</v>
      </c>
      <c r="AW123">
        <v>134.39762899999999</v>
      </c>
      <c r="AX123">
        <v>129.55195499999999</v>
      </c>
      <c r="AY123">
        <v>124.459311</v>
      </c>
      <c r="AZ123">
        <v>120.321744</v>
      </c>
      <c r="BA123">
        <v>116.845814</v>
      </c>
      <c r="BB123">
        <v>115.23234600000001</v>
      </c>
      <c r="BC123">
        <v>111.70755699999999</v>
      </c>
      <c r="BD123">
        <v>107.45428099999999</v>
      </c>
      <c r="BE123">
        <v>104.273972</v>
      </c>
      <c r="BF123">
        <v>101.302673</v>
      </c>
      <c r="BG123">
        <v>103.052076</v>
      </c>
      <c r="BH123">
        <v>103.469437</v>
      </c>
      <c r="BI123">
        <v>105.519502</v>
      </c>
      <c r="BJ123">
        <v>105.101901</v>
      </c>
      <c r="BK123">
        <v>104.158636</v>
      </c>
      <c r="BL123" s="9">
        <v>103.231509</v>
      </c>
      <c r="BM123" s="9">
        <v>100.742048</v>
      </c>
      <c r="BN123" s="9">
        <v>99.211288999999994</v>
      </c>
      <c r="BO123" s="9">
        <v>94.922106999999997</v>
      </c>
      <c r="BP123" s="9">
        <v>93.831737000000004</v>
      </c>
      <c r="BQ123">
        <v>94.462598999999997</v>
      </c>
      <c r="BR123">
        <v>97.08005</v>
      </c>
    </row>
    <row r="124" spans="1:70" x14ac:dyDescent="0.3">
      <c r="A124" t="s">
        <v>329</v>
      </c>
      <c r="B124" t="s">
        <v>330</v>
      </c>
      <c r="C124" t="s">
        <v>95</v>
      </c>
      <c r="D124" t="s">
        <v>96</v>
      </c>
      <c r="AI124">
        <v>6.8628928257341603E-4</v>
      </c>
      <c r="AJ124">
        <v>1.3034919502513201E-3</v>
      </c>
      <c r="AK124">
        <v>2.0037097370897799E-2</v>
      </c>
      <c r="AL124">
        <v>0.26295776699770101</v>
      </c>
      <c r="AM124">
        <v>4.2396706824090504</v>
      </c>
      <c r="AN124">
        <v>10.8336722467394</v>
      </c>
      <c r="AO124">
        <v>14.777391543836</v>
      </c>
      <c r="AP124">
        <v>16.870901622381599</v>
      </c>
      <c r="AQ124">
        <v>17.628157780597501</v>
      </c>
      <c r="AR124">
        <v>19.690561161548601</v>
      </c>
      <c r="AS124">
        <v>22.609762392445301</v>
      </c>
      <c r="AT124">
        <v>24.357648952103101</v>
      </c>
      <c r="AU124">
        <v>25.376823426482499</v>
      </c>
      <c r="AV124">
        <v>27.806696402570601</v>
      </c>
      <c r="AW124">
        <v>31.446738596776701</v>
      </c>
      <c r="AX124">
        <v>35.940878872245598</v>
      </c>
      <c r="AY124">
        <v>42.3798277688647</v>
      </c>
      <c r="AZ124">
        <v>47.668716125748702</v>
      </c>
      <c r="BA124">
        <v>56.5591641899303</v>
      </c>
      <c r="BB124">
        <v>58.849430757909197</v>
      </c>
      <c r="BC124">
        <v>69.505266227536595</v>
      </c>
      <c r="BD124">
        <v>82.090095520019503</v>
      </c>
      <c r="BE124">
        <v>83.873942358659406</v>
      </c>
      <c r="BF124">
        <v>86.320419794759999</v>
      </c>
      <c r="BG124">
        <v>92.951476814047993</v>
      </c>
      <c r="BH124">
        <v>100.548503768533</v>
      </c>
      <c r="BI124">
        <v>111.098913040409</v>
      </c>
      <c r="BJ124">
        <v>121.61378479003901</v>
      </c>
      <c r="BK124">
        <v>130.10855102539099</v>
      </c>
      <c r="BL124" s="9">
        <v>126.168754577637</v>
      </c>
      <c r="BM124" s="9">
        <v>124.87517547607401</v>
      </c>
      <c r="BN124" s="9">
        <v>129.06300354003901</v>
      </c>
      <c r="BO124" s="9">
        <v>144.31319671995101</v>
      </c>
      <c r="BP124" s="9">
        <v>152.415361023158</v>
      </c>
      <c r="BQ124">
        <v>162.09866907935501</v>
      </c>
      <c r="BR124">
        <v>172.827127700445</v>
      </c>
    </row>
    <row r="125" spans="1:70" x14ac:dyDescent="0.3">
      <c r="A125" t="s">
        <v>331</v>
      </c>
      <c r="B125" t="s">
        <v>332</v>
      </c>
      <c r="C125" t="s">
        <v>95</v>
      </c>
      <c r="D125" t="s">
        <v>96</v>
      </c>
      <c r="AI125">
        <v>8.4644538188798197</v>
      </c>
      <c r="AJ125">
        <v>9.2136284173491898</v>
      </c>
      <c r="AK125">
        <v>10.7106688041591</v>
      </c>
      <c r="AL125">
        <v>13.151416969004901</v>
      </c>
      <c r="AM125">
        <v>15.067593610046099</v>
      </c>
      <c r="AN125">
        <v>16.414184644411101</v>
      </c>
      <c r="AO125">
        <v>17.5885370906229</v>
      </c>
      <c r="AP125">
        <v>19.2675652209895</v>
      </c>
      <c r="AQ125">
        <v>20.374100243731402</v>
      </c>
      <c r="AR125">
        <v>20.932364098543399</v>
      </c>
      <c r="AS125">
        <v>21.713174343427902</v>
      </c>
      <c r="AT125">
        <v>21.569079897210099</v>
      </c>
      <c r="AU125">
        <v>21.437230336105198</v>
      </c>
      <c r="AV125">
        <v>22.324996951683101</v>
      </c>
      <c r="AW125">
        <v>23.289781485012199</v>
      </c>
      <c r="AX125">
        <v>23.688167471863899</v>
      </c>
      <c r="AY125">
        <v>24.768872043773101</v>
      </c>
      <c r="AZ125">
        <v>26.075988012208601</v>
      </c>
      <c r="BA125">
        <v>29.459213064019099</v>
      </c>
      <c r="BB125">
        <v>32.685871006163602</v>
      </c>
      <c r="BC125">
        <v>32.822766973936403</v>
      </c>
      <c r="BD125">
        <v>35.396121978759801</v>
      </c>
      <c r="BE125">
        <v>38.149162440788899</v>
      </c>
      <c r="BF125">
        <v>38.006780727363903</v>
      </c>
      <c r="BG125">
        <v>38.807194249324098</v>
      </c>
      <c r="BH125">
        <v>39.746192376318902</v>
      </c>
      <c r="BI125">
        <v>40.276885170437602</v>
      </c>
      <c r="BJ125">
        <v>41.279449462890597</v>
      </c>
      <c r="BK125">
        <v>42.170005798339801</v>
      </c>
      <c r="BL125" s="9">
        <v>42.655952453613303</v>
      </c>
      <c r="BM125" s="9">
        <v>42.816539764404297</v>
      </c>
      <c r="BN125" s="9">
        <v>42.331653594970703</v>
      </c>
      <c r="BO125" s="9">
        <v>42.2702192058264</v>
      </c>
      <c r="BP125" s="9">
        <v>42.969527633291001</v>
      </c>
      <c r="BQ125">
        <v>43.256016875278902</v>
      </c>
      <c r="BR125">
        <v>43.547147866338499</v>
      </c>
    </row>
    <row r="126" spans="1:70" x14ac:dyDescent="0.3">
      <c r="A126" t="s">
        <v>333</v>
      </c>
      <c r="B126" t="s">
        <v>334</v>
      </c>
      <c r="C126" t="s">
        <v>95</v>
      </c>
      <c r="D126" t="s">
        <v>96</v>
      </c>
      <c r="AI126">
        <v>3.8316342602778002E-3</v>
      </c>
      <c r="AJ126">
        <v>8.7013256327373202E-3</v>
      </c>
      <c r="AK126">
        <v>7.9128921314394404E-2</v>
      </c>
      <c r="AL126">
        <v>0.66044493478459998</v>
      </c>
      <c r="AM126">
        <v>1.8162438379757699</v>
      </c>
      <c r="AN126">
        <v>2.5266548254875301</v>
      </c>
      <c r="AO126">
        <v>3.3581679647914302</v>
      </c>
      <c r="AP126">
        <v>3.9386943001714401</v>
      </c>
      <c r="AQ126">
        <v>4.2484822910943603</v>
      </c>
      <c r="AR126">
        <v>5.7632698174968002</v>
      </c>
      <c r="AS126">
        <v>7.16634242545567</v>
      </c>
      <c r="AT126">
        <v>7.5224658575016798</v>
      </c>
      <c r="AU126">
        <v>7.5573767956728704</v>
      </c>
      <c r="AV126">
        <v>7.7056163378729599</v>
      </c>
      <c r="AW126">
        <v>7.8871795890272303</v>
      </c>
      <c r="AX126">
        <v>8.1925530516111706</v>
      </c>
      <c r="AY126">
        <v>8.6938618173299904</v>
      </c>
      <c r="AZ126">
        <v>9.7237667356433004</v>
      </c>
      <c r="BA126">
        <v>11.6593556897776</v>
      </c>
      <c r="BB126">
        <v>12.055490181311299</v>
      </c>
      <c r="BC126">
        <v>13.105852754915199</v>
      </c>
      <c r="BD126">
        <v>15.7278079986572</v>
      </c>
      <c r="BE126">
        <v>15.3066004681555</v>
      </c>
      <c r="BF126">
        <v>15.3713027671433</v>
      </c>
      <c r="BG126">
        <v>16.0463237607682</v>
      </c>
      <c r="BH126">
        <v>17.160171068234298</v>
      </c>
      <c r="BI126">
        <v>16.754661356210999</v>
      </c>
      <c r="BJ126">
        <v>16.979791641235401</v>
      </c>
      <c r="BK126">
        <v>18.4928894042969</v>
      </c>
      <c r="BL126" s="9">
        <v>18.709680557251001</v>
      </c>
      <c r="BM126" s="9">
        <v>18.363864898681602</v>
      </c>
      <c r="BN126" s="9">
        <v>19.918992996215799</v>
      </c>
      <c r="BO126" s="9">
        <v>22.2518617475837</v>
      </c>
      <c r="BP126" s="9">
        <v>25.719236447037201</v>
      </c>
      <c r="BQ126">
        <v>26.7014758852856</v>
      </c>
      <c r="BR126">
        <v>29.1935664341276</v>
      </c>
    </row>
    <row r="127" spans="1:70" x14ac:dyDescent="0.3">
      <c r="A127" t="s">
        <v>335</v>
      </c>
      <c r="B127" t="s">
        <v>336</v>
      </c>
      <c r="C127" t="s">
        <v>95</v>
      </c>
      <c r="D127" t="s">
        <v>96</v>
      </c>
      <c r="AI127">
        <v>73.241282932562896</v>
      </c>
      <c r="AJ127">
        <v>146.961781267844</v>
      </c>
      <c r="AK127">
        <v>252.05886700454201</v>
      </c>
      <c r="AL127">
        <v>510.66565531919002</v>
      </c>
      <c r="AM127">
        <v>799.81027738750402</v>
      </c>
      <c r="AN127">
        <v>846.08868884625201</v>
      </c>
      <c r="AO127">
        <v>856.07365220751205</v>
      </c>
      <c r="AP127">
        <v>892.09776252954396</v>
      </c>
      <c r="AQ127">
        <v>973.55742838230503</v>
      </c>
      <c r="AR127">
        <v>972.083429980132</v>
      </c>
      <c r="AS127">
        <v>909.83730166465398</v>
      </c>
      <c r="AT127">
        <v>946.72840898423897</v>
      </c>
      <c r="AU127">
        <v>950.82172473833396</v>
      </c>
      <c r="AV127">
        <v>962.92700429529998</v>
      </c>
      <c r="AW127">
        <v>1008.06569574082</v>
      </c>
      <c r="AX127">
        <v>1055.77596874352</v>
      </c>
      <c r="AY127">
        <v>1093.8087987582901</v>
      </c>
      <c r="AZ127">
        <v>1156.54528258853</v>
      </c>
      <c r="BA127">
        <v>1268.44459210644</v>
      </c>
      <c r="BB127">
        <v>1270.1384008253799</v>
      </c>
      <c r="BC127">
        <v>1333.5066288518799</v>
      </c>
      <c r="BD127">
        <v>1371.2353515625</v>
      </c>
      <c r="BE127">
        <v>1342.42968410045</v>
      </c>
      <c r="BF127">
        <v>1351.3979292137701</v>
      </c>
      <c r="BG127">
        <v>1403.65131683703</v>
      </c>
      <c r="BH127">
        <v>1419.6249060861201</v>
      </c>
      <c r="BI127">
        <v>1431.9564354249801</v>
      </c>
      <c r="BJ127">
        <v>1464.89099121094</v>
      </c>
      <c r="BK127">
        <v>1468.92175292969</v>
      </c>
      <c r="BL127" s="9">
        <v>1468.90258789063</v>
      </c>
      <c r="BM127" s="9">
        <v>1433.76916503906</v>
      </c>
      <c r="BN127" s="9">
        <v>1426.95983886719</v>
      </c>
      <c r="BO127" s="9">
        <v>1378.68596342675</v>
      </c>
      <c r="BP127" s="9">
        <v>1343.0209267780599</v>
      </c>
      <c r="BQ127">
        <v>1340.8205322665999</v>
      </c>
      <c r="BR127">
        <v>1349.49224235827</v>
      </c>
    </row>
    <row r="128" spans="1:70" x14ac:dyDescent="0.3">
      <c r="A128" t="s">
        <v>337</v>
      </c>
      <c r="B128" t="s">
        <v>338</v>
      </c>
      <c r="C128" t="s">
        <v>95</v>
      </c>
      <c r="D128" t="s">
        <v>96</v>
      </c>
      <c r="AI128">
        <v>0.52473871316655896</v>
      </c>
      <c r="AJ128">
        <v>0.60864633646043498</v>
      </c>
      <c r="AK128">
        <v>0.75909495426581697</v>
      </c>
      <c r="AL128">
        <v>0.76857797363139801</v>
      </c>
      <c r="AM128">
        <v>0.78013003133490799</v>
      </c>
      <c r="AN128">
        <v>0.75032198084498203</v>
      </c>
      <c r="AO128">
        <v>0.82924493138384703</v>
      </c>
      <c r="AP128">
        <v>0.83648680376547901</v>
      </c>
      <c r="AQ128">
        <v>0.87386479670858996</v>
      </c>
      <c r="AR128">
        <v>0.90137062456912498</v>
      </c>
      <c r="AS128">
        <v>0.89021318794627202</v>
      </c>
      <c r="AT128">
        <v>0.87342348004763504</v>
      </c>
      <c r="AU128">
        <v>0.92896331351355399</v>
      </c>
      <c r="AV128">
        <v>0.99698144434345803</v>
      </c>
      <c r="AW128">
        <v>0.93294967985893196</v>
      </c>
      <c r="AX128">
        <v>0.94107566045656499</v>
      </c>
      <c r="AY128">
        <v>0.86329139889015005</v>
      </c>
      <c r="AZ128">
        <v>0.902001288945393</v>
      </c>
      <c r="BA128">
        <v>0.96904584750119405</v>
      </c>
      <c r="BB128">
        <v>0.982352916133718</v>
      </c>
      <c r="BC128">
        <v>0.96222871513383801</v>
      </c>
      <c r="BD128">
        <v>0.96162138169192601</v>
      </c>
      <c r="BE128">
        <v>0.93892438087557095</v>
      </c>
      <c r="BF128">
        <v>0.89570767425265296</v>
      </c>
      <c r="BG128">
        <v>0.92443162887158203</v>
      </c>
      <c r="BH128">
        <v>0.94468486100304605</v>
      </c>
      <c r="BI128">
        <v>0.95185579572436896</v>
      </c>
      <c r="BJ128">
        <v>0.94467591253642802</v>
      </c>
      <c r="BK128">
        <v>0.96044641626164595</v>
      </c>
      <c r="BL128" s="9">
        <v>0.91164629915345796</v>
      </c>
      <c r="BM128" s="9">
        <v>0.93751774051745296</v>
      </c>
      <c r="BN128" s="9">
        <v>0.97877842181364005</v>
      </c>
      <c r="BO128" s="9">
        <v>0.89469854215866995</v>
      </c>
      <c r="BP128" s="9">
        <v>0.93925471901673696</v>
      </c>
      <c r="BQ128">
        <v>1.03691322245715</v>
      </c>
      <c r="BR128">
        <v>1.0087467168926201</v>
      </c>
    </row>
    <row r="129" spans="1:70" x14ac:dyDescent="0.3">
      <c r="A129" t="s">
        <v>339</v>
      </c>
      <c r="B129" t="s">
        <v>340</v>
      </c>
      <c r="C129" t="s">
        <v>95</v>
      </c>
      <c r="D129" t="s">
        <v>96</v>
      </c>
      <c r="AI129">
        <v>1.4864150042733399</v>
      </c>
      <c r="AJ129">
        <v>1.48724040385895</v>
      </c>
      <c r="AK129">
        <v>1.53113193974424</v>
      </c>
      <c r="AL129">
        <v>1.52545621698353</v>
      </c>
      <c r="AM129">
        <v>1.5872438201682999</v>
      </c>
      <c r="AN129">
        <v>1.5668284658098699</v>
      </c>
      <c r="AO129">
        <v>1.5485961441289</v>
      </c>
      <c r="AP129">
        <v>1.5971696807143601</v>
      </c>
      <c r="AQ129">
        <v>1.6236457358485501</v>
      </c>
      <c r="AR129">
        <v>1.6454980198704801</v>
      </c>
      <c r="AS129">
        <v>1.6381367120955499</v>
      </c>
      <c r="AT129">
        <v>1.66512042425298</v>
      </c>
      <c r="AU129">
        <v>1.6966347442654901</v>
      </c>
      <c r="AV129">
        <v>1.6915614648672299</v>
      </c>
      <c r="AW129">
        <v>1.7105060350010901</v>
      </c>
      <c r="AX129">
        <v>1.6315741570590201</v>
      </c>
      <c r="AY129">
        <v>1.8070155672281001</v>
      </c>
      <c r="AZ129">
        <v>1.87061816524174</v>
      </c>
      <c r="BA129">
        <v>1.8601352686908801</v>
      </c>
      <c r="BB129">
        <v>1.9054828725344499</v>
      </c>
      <c r="BC129">
        <v>1.8944369304808</v>
      </c>
      <c r="BD129">
        <v>1.96119391918182</v>
      </c>
      <c r="BE129">
        <v>2.01793695370612</v>
      </c>
      <c r="BF129">
        <v>2.03725888609456</v>
      </c>
      <c r="BG129">
        <v>2.0404092530239599</v>
      </c>
      <c r="BH129">
        <v>2.0421478693603099</v>
      </c>
      <c r="BI129">
        <v>2.04667573482668</v>
      </c>
      <c r="BJ129">
        <v>2.0506517887115501</v>
      </c>
      <c r="BK129">
        <v>2.0079212188720699</v>
      </c>
      <c r="BL129" s="9">
        <v>1.96132147312164</v>
      </c>
      <c r="BM129" s="9">
        <v>1.8634005784988401</v>
      </c>
      <c r="BN129" s="9">
        <v>1.84317195415497</v>
      </c>
      <c r="BO129" s="9">
        <v>1.78031609721974</v>
      </c>
      <c r="BP129" s="9">
        <v>1.7924708138582199</v>
      </c>
      <c r="BQ129">
        <v>1.85383769695909</v>
      </c>
      <c r="BR129">
        <v>1.85174655680503</v>
      </c>
    </row>
    <row r="130" spans="1:70" x14ac:dyDescent="0.3">
      <c r="A130" t="s">
        <v>341</v>
      </c>
      <c r="B130" t="s">
        <v>342</v>
      </c>
      <c r="C130" t="s">
        <v>95</v>
      </c>
      <c r="D130" t="s">
        <v>96</v>
      </c>
      <c r="AI130">
        <v>562.81863999999996</v>
      </c>
      <c r="AJ130">
        <v>593.74898700000006</v>
      </c>
      <c r="AK130">
        <v>625.49482499999999</v>
      </c>
      <c r="AL130">
        <v>649.24068699999998</v>
      </c>
      <c r="AM130">
        <v>687.12149799999997</v>
      </c>
      <c r="AN130">
        <v>720.33488899999998</v>
      </c>
      <c r="AO130">
        <v>735.55927699999995</v>
      </c>
      <c r="AP130">
        <v>751.00586399999997</v>
      </c>
      <c r="AQ130">
        <v>776.06626300000005</v>
      </c>
      <c r="AR130">
        <v>754.89296999999999</v>
      </c>
      <c r="AS130">
        <v>747.25148200000001</v>
      </c>
      <c r="AT130">
        <v>756.67094599999996</v>
      </c>
      <c r="AU130">
        <v>769.77179000000001</v>
      </c>
      <c r="AV130">
        <v>790.85956899999996</v>
      </c>
      <c r="AW130">
        <v>795.26286400000004</v>
      </c>
      <c r="AX130">
        <v>788.92013499999996</v>
      </c>
      <c r="AY130">
        <v>771.74444100000005</v>
      </c>
      <c r="AZ130">
        <v>770.25498100000004</v>
      </c>
      <c r="BA130">
        <v>785.71788600000002</v>
      </c>
      <c r="BB130">
        <v>828.19048899999996</v>
      </c>
      <c r="BC130">
        <v>840.49383799999998</v>
      </c>
      <c r="BD130">
        <v>854.58572300000003</v>
      </c>
      <c r="BE130">
        <v>854.88726799999995</v>
      </c>
      <c r="BF130">
        <v>869.08142199999998</v>
      </c>
      <c r="BG130">
        <v>871.878106</v>
      </c>
      <c r="BH130">
        <v>857.48338699999999</v>
      </c>
      <c r="BI130">
        <v>858.80968700000005</v>
      </c>
      <c r="BJ130">
        <v>872.62477100000001</v>
      </c>
      <c r="BK130">
        <v>854.871397</v>
      </c>
      <c r="BL130" s="9">
        <v>847.54782899999998</v>
      </c>
      <c r="BM130" s="9">
        <v>829.35915699999998</v>
      </c>
      <c r="BN130" s="9">
        <v>829.86776599999996</v>
      </c>
      <c r="BO130" s="9">
        <v>810.157015</v>
      </c>
      <c r="BP130" s="9">
        <v>811.04804200000001</v>
      </c>
      <c r="BQ130">
        <v>809.26721999999995</v>
      </c>
      <c r="BR130">
        <v>816.32927400000005</v>
      </c>
    </row>
    <row r="131" spans="1:70" x14ac:dyDescent="0.3">
      <c r="A131" t="s">
        <v>343</v>
      </c>
      <c r="B131" t="s">
        <v>344</v>
      </c>
      <c r="C131" t="s">
        <v>95</v>
      </c>
      <c r="D131" t="s">
        <v>96</v>
      </c>
      <c r="AI131">
        <v>0.102395901120344</v>
      </c>
      <c r="AJ131">
        <v>9.9013609330411007E-2</v>
      </c>
      <c r="AK131">
        <v>9.8582963327010997E-2</v>
      </c>
      <c r="AL131">
        <v>8.9187184846662798E-2</v>
      </c>
      <c r="AM131">
        <v>8.2196415965148206E-2</v>
      </c>
      <c r="AN131">
        <v>8.4413470502951796E-2</v>
      </c>
      <c r="AO131">
        <v>9.5753184804069802E-2</v>
      </c>
      <c r="AP131">
        <v>8.9691400830864298E-2</v>
      </c>
      <c r="AQ131">
        <v>7.3478048712382907E-2</v>
      </c>
      <c r="AR131">
        <v>8.5559011579314101E-2</v>
      </c>
      <c r="AS131">
        <v>0.100833117065299</v>
      </c>
      <c r="AT131">
        <v>9.1001039163146502E-2</v>
      </c>
      <c r="AU131">
        <v>9.4221834138711699E-2</v>
      </c>
      <c r="AV131">
        <v>9.6944177842247695E-2</v>
      </c>
      <c r="AW131">
        <v>0.105140636234052</v>
      </c>
      <c r="AX131">
        <v>0.124138509974638</v>
      </c>
      <c r="AY131">
        <v>0.13990515908728199</v>
      </c>
      <c r="AZ131">
        <v>0.142082012073217</v>
      </c>
      <c r="BA131">
        <v>0.165411693478658</v>
      </c>
      <c r="BB131">
        <v>0.13617632387082501</v>
      </c>
      <c r="BC131">
        <v>0.149479849816432</v>
      </c>
      <c r="BD131">
        <v>0.17168940603733099</v>
      </c>
      <c r="BE131">
        <v>0.17785568397955101</v>
      </c>
      <c r="BF131">
        <v>0.18330978416549201</v>
      </c>
      <c r="BG131">
        <v>0.184760306448633</v>
      </c>
      <c r="BH131">
        <v>0.19860079450378501</v>
      </c>
      <c r="BI131">
        <v>0.197206610920341</v>
      </c>
      <c r="BJ131">
        <v>0.18923014402389501</v>
      </c>
      <c r="BK131">
        <v>0.18849475681781799</v>
      </c>
      <c r="BL131" s="9">
        <v>0.18986764550209001</v>
      </c>
      <c r="BM131" s="9">
        <v>0.186391651630402</v>
      </c>
      <c r="BN131" s="9">
        <v>0.202588081359863</v>
      </c>
      <c r="BO131" s="9">
        <v>0.22248709357187299</v>
      </c>
      <c r="BP131" s="9">
        <v>0.19728474902439999</v>
      </c>
      <c r="BQ131">
        <v>0.18969638255531199</v>
      </c>
      <c r="BR131">
        <v>0.175361574871678</v>
      </c>
    </row>
    <row r="132" spans="1:70" x14ac:dyDescent="0.3">
      <c r="A132" t="s">
        <v>345</v>
      </c>
      <c r="B132" t="s">
        <v>346</v>
      </c>
      <c r="C132" t="s">
        <v>95</v>
      </c>
      <c r="D132" t="s">
        <v>96</v>
      </c>
    </row>
    <row r="133" spans="1:70" x14ac:dyDescent="0.3">
      <c r="A133" t="s">
        <v>347</v>
      </c>
      <c r="B133" t="s">
        <v>348</v>
      </c>
      <c r="C133" t="s">
        <v>95</v>
      </c>
      <c r="D133" t="s">
        <v>96</v>
      </c>
      <c r="AI133">
        <v>140.38347505712599</v>
      </c>
      <c r="AJ133">
        <v>153.40578874185599</v>
      </c>
      <c r="AK133">
        <v>158.97781565597299</v>
      </c>
      <c r="AL133">
        <v>172.662962941507</v>
      </c>
      <c r="AM133">
        <v>182.07145253185001</v>
      </c>
      <c r="AN133">
        <v>213.4377566073</v>
      </c>
      <c r="AO133">
        <v>238.36857436600201</v>
      </c>
      <c r="AP133">
        <v>279.67672806558397</v>
      </c>
      <c r="AQ133">
        <v>510.28115929427798</v>
      </c>
      <c r="AR133">
        <v>1147.07594841785</v>
      </c>
      <c r="AS133">
        <v>1399.81669931957</v>
      </c>
      <c r="AT133">
        <v>1490.3944164151201</v>
      </c>
      <c r="AU133">
        <v>1560.3172160194499</v>
      </c>
      <c r="AV133">
        <v>1735.90897714426</v>
      </c>
      <c r="AW133">
        <v>1871.1677460466101</v>
      </c>
      <c r="AX133">
        <v>1971.04156100809</v>
      </c>
      <c r="AY133">
        <v>2118.67802561402</v>
      </c>
      <c r="AZ133">
        <v>2216.2280113258398</v>
      </c>
      <c r="BA133">
        <v>2367.0559897806102</v>
      </c>
      <c r="BB133">
        <v>2283.5675632170501</v>
      </c>
      <c r="BC133">
        <v>2463.6372230541401</v>
      </c>
      <c r="BD133">
        <v>2666.53491210938</v>
      </c>
      <c r="BE133">
        <v>2618.47939086938</v>
      </c>
      <c r="BF133">
        <v>2719.0654728405598</v>
      </c>
      <c r="BG133">
        <v>2747.6657172355299</v>
      </c>
      <c r="BH133">
        <v>2832.4975805538702</v>
      </c>
      <c r="BI133">
        <v>2775.05374890645</v>
      </c>
      <c r="BJ133">
        <v>2808.07495117188</v>
      </c>
      <c r="BK133">
        <v>2855.97534179688</v>
      </c>
      <c r="BL133" s="9">
        <v>2902.38134765625</v>
      </c>
      <c r="BM133" s="9">
        <v>2953.51440429688</v>
      </c>
      <c r="BN133" s="9">
        <v>3031.69677734375</v>
      </c>
      <c r="BO133" s="9">
        <v>3276.84900579848</v>
      </c>
      <c r="BP133" s="9">
        <v>3931.6330633606599</v>
      </c>
      <c r="BQ133">
        <v>4375.3707007107796</v>
      </c>
      <c r="BR133">
        <v>4577.4619626963204</v>
      </c>
    </row>
    <row r="134" spans="1:70" x14ac:dyDescent="0.3">
      <c r="A134" t="s">
        <v>349</v>
      </c>
      <c r="B134" t="s">
        <v>350</v>
      </c>
      <c r="C134" t="s">
        <v>95</v>
      </c>
      <c r="D134" t="s">
        <v>96</v>
      </c>
      <c r="AI134">
        <v>183.521536527546</v>
      </c>
      <c r="AJ134">
        <v>262.11567807075801</v>
      </c>
      <c r="AK134">
        <v>505.97457220886702</v>
      </c>
      <c r="AL134">
        <v>616.55362700132696</v>
      </c>
      <c r="AM134">
        <v>651.19500955716899</v>
      </c>
      <c r="AN134">
        <v>705.934905036234</v>
      </c>
      <c r="AO134">
        <v>705.29258175724897</v>
      </c>
      <c r="AP134">
        <v>773.39429223305501</v>
      </c>
      <c r="AQ134">
        <v>795.52797735393403</v>
      </c>
      <c r="AR134">
        <v>790.80378077191301</v>
      </c>
      <c r="AS134">
        <v>757.14120505759502</v>
      </c>
      <c r="AT134">
        <v>729.17489658544196</v>
      </c>
      <c r="AU134">
        <v>753.351915036984</v>
      </c>
      <c r="AV134">
        <v>750.44810366629895</v>
      </c>
      <c r="AW134">
        <v>721.77348748957399</v>
      </c>
      <c r="AX134">
        <v>692.39696633694598</v>
      </c>
      <c r="AY134">
        <v>677.59911619711102</v>
      </c>
      <c r="AZ134">
        <v>680.39414361428203</v>
      </c>
      <c r="BA134">
        <v>717.81986124086802</v>
      </c>
      <c r="BB134">
        <v>786.79156055807005</v>
      </c>
      <c r="BC134">
        <v>781.84236333314004</v>
      </c>
      <c r="BD134">
        <v>788.75180645870296</v>
      </c>
      <c r="BE134">
        <v>786.13391986052</v>
      </c>
      <c r="BF134">
        <v>754.17247275555201</v>
      </c>
      <c r="BG134">
        <v>707.76888825717504</v>
      </c>
      <c r="BH134">
        <v>682.21812838386199</v>
      </c>
      <c r="BI134">
        <v>643.81234473071902</v>
      </c>
      <c r="BJ134">
        <v>619.01288952566301</v>
      </c>
      <c r="BK134">
        <v>629.07922363281295</v>
      </c>
      <c r="BL134" s="9">
        <v>637.468505859375</v>
      </c>
      <c r="BM134" s="9">
        <v>1261.38049316406</v>
      </c>
      <c r="BN134" s="9">
        <v>4099.5078125</v>
      </c>
      <c r="BO134" s="9">
        <v>8119.5791596276104</v>
      </c>
      <c r="BP134" s="9">
        <v>23717.242047307402</v>
      </c>
      <c r="BQ134">
        <v>33594.248381820398</v>
      </c>
    </row>
    <row r="135" spans="1:70" x14ac:dyDescent="0.3">
      <c r="A135" t="s">
        <v>351</v>
      </c>
      <c r="B135" t="s">
        <v>352</v>
      </c>
      <c r="C135" t="s">
        <v>95</v>
      </c>
      <c r="D135" t="s">
        <v>96</v>
      </c>
      <c r="AI135">
        <v>0.21978631602409901</v>
      </c>
      <c r="AJ135">
        <v>0.22438443855271401</v>
      </c>
      <c r="AK135">
        <v>0.21705242250299001</v>
      </c>
      <c r="AL135">
        <v>0.227029938198824</v>
      </c>
      <c r="AM135">
        <v>0.234163374202947</v>
      </c>
      <c r="AN135">
        <v>0.24428706594435301</v>
      </c>
      <c r="AO135">
        <v>0.25300677002858202</v>
      </c>
      <c r="AP135">
        <v>0.223824032861282</v>
      </c>
      <c r="AQ135">
        <v>0.20658066857844701</v>
      </c>
      <c r="AR135">
        <v>0.205567584711217</v>
      </c>
      <c r="AS135">
        <v>0.30918450870744901</v>
      </c>
      <c r="AT135">
        <v>0.30455312471527601</v>
      </c>
      <c r="AU135">
        <v>0.29571611480938198</v>
      </c>
      <c r="AV135">
        <v>0.33497268021100002</v>
      </c>
      <c r="AW135">
        <v>0.38119270063070398</v>
      </c>
      <c r="AX135">
        <v>0.37141503524130298</v>
      </c>
      <c r="AY135">
        <v>0.39321718311992998</v>
      </c>
      <c r="AZ135">
        <v>0.42885387665270303</v>
      </c>
      <c r="BA135">
        <v>0.49364742834771203</v>
      </c>
      <c r="BB135">
        <v>0.47726252000796598</v>
      </c>
      <c r="BC135">
        <v>0.50223823850792604</v>
      </c>
      <c r="BD135">
        <v>0.545838707946248</v>
      </c>
      <c r="BE135">
        <v>0.55176713674141598</v>
      </c>
      <c r="BF135">
        <v>0.52255669626772605</v>
      </c>
      <c r="BG135">
        <v>0.49811648060028102</v>
      </c>
      <c r="BH135">
        <v>0.51669138780285895</v>
      </c>
      <c r="BI135">
        <v>0.47949801406140302</v>
      </c>
      <c r="BJ135">
        <v>0.41999535970711499</v>
      </c>
      <c r="BK135">
        <v>0.384615516378917</v>
      </c>
      <c r="BL135" s="9">
        <v>0.34648936806189501</v>
      </c>
      <c r="BM135" s="9">
        <v>0.371666181394607</v>
      </c>
      <c r="BN135" s="9">
        <v>0.43396714711152101</v>
      </c>
      <c r="BO135" s="9">
        <v>0.44026199757583001</v>
      </c>
      <c r="BP135" s="9">
        <v>0.44498268686395698</v>
      </c>
      <c r="BQ135">
        <v>0.45443232675685002</v>
      </c>
      <c r="BR135">
        <v>0.462031881161655</v>
      </c>
    </row>
    <row r="136" spans="1:70" x14ac:dyDescent="0.3">
      <c r="A136" t="s">
        <v>353</v>
      </c>
      <c r="B136" t="s">
        <v>354</v>
      </c>
      <c r="C136" t="s">
        <v>95</v>
      </c>
      <c r="D136" t="s">
        <v>96</v>
      </c>
      <c r="AI136">
        <v>0.107222870585997</v>
      </c>
      <c r="AJ136">
        <v>9.8397575640823506E-2</v>
      </c>
      <c r="AK136">
        <v>0.105053297984113</v>
      </c>
      <c r="AL136">
        <v>0.104297821420638</v>
      </c>
      <c r="AM136">
        <v>0.106995893421254</v>
      </c>
      <c r="AN136">
        <v>0.11484551049835499</v>
      </c>
      <c r="AO136">
        <v>0.125933185413212</v>
      </c>
      <c r="AP136">
        <v>0.13668638547715301</v>
      </c>
      <c r="AQ136">
        <v>0.126209290792931</v>
      </c>
      <c r="AR136">
        <v>0.16175576339641201</v>
      </c>
      <c r="AS136">
        <v>0.17922068185666001</v>
      </c>
      <c r="AT136">
        <v>0.18786727470977799</v>
      </c>
      <c r="AU136">
        <v>0.23539796803058699</v>
      </c>
      <c r="AV136">
        <v>0.26399506151540603</v>
      </c>
      <c r="AW136">
        <v>0.315196148780513</v>
      </c>
      <c r="AX136">
        <v>0.39292304948116002</v>
      </c>
      <c r="AY136">
        <v>0.45618052950357801</v>
      </c>
      <c r="AZ136">
        <v>0.45498189856930199</v>
      </c>
      <c r="BA136">
        <v>0.55221565456161703</v>
      </c>
      <c r="BB136">
        <v>0.41246117135724197</v>
      </c>
      <c r="BC136">
        <v>0.48607053483891099</v>
      </c>
      <c r="BD136">
        <v>0.59217624207225505</v>
      </c>
      <c r="BE136">
        <v>0.70433274923192402</v>
      </c>
      <c r="BF136">
        <v>0.718589882406511</v>
      </c>
      <c r="BG136">
        <v>0.648675125903312</v>
      </c>
      <c r="BH136">
        <v>0.57541150763090898</v>
      </c>
      <c r="BI136">
        <v>0.61692307383162404</v>
      </c>
      <c r="BJ136">
        <v>0.77058482170105003</v>
      </c>
      <c r="BK136">
        <v>0.80950869186528096</v>
      </c>
      <c r="BL136" s="9">
        <v>0.86026143584722303</v>
      </c>
      <c r="BM136" s="9">
        <v>0.84301912141720003</v>
      </c>
      <c r="BN136" s="9">
        <v>1.76263952255249</v>
      </c>
      <c r="BO136" s="9">
        <v>2.3494523929289799</v>
      </c>
      <c r="BP136" s="9">
        <v>2.0929341987712702</v>
      </c>
      <c r="BQ136">
        <v>2.2160205123022401</v>
      </c>
      <c r="BR136">
        <v>2.0707449607178599</v>
      </c>
    </row>
    <row r="137" spans="1:70" x14ac:dyDescent="0.3">
      <c r="A137" t="s">
        <v>355</v>
      </c>
      <c r="B137" t="s">
        <v>356</v>
      </c>
      <c r="C137" t="s">
        <v>95</v>
      </c>
      <c r="D137" t="s">
        <v>96</v>
      </c>
      <c r="AI137">
        <v>1.601670198154</v>
      </c>
      <c r="AJ137">
        <v>1.6342128926185899</v>
      </c>
      <c r="AK137">
        <v>1.6256858970036001</v>
      </c>
      <c r="AL137">
        <v>1.6039936059237301</v>
      </c>
      <c r="AM137">
        <v>1.61095884619527</v>
      </c>
      <c r="AN137">
        <v>1.6577973856485799</v>
      </c>
      <c r="AO137">
        <v>1.62143075571955</v>
      </c>
      <c r="AP137">
        <v>1.63974921833919</v>
      </c>
      <c r="AQ137">
        <v>1.6609323770003099</v>
      </c>
      <c r="AR137">
        <v>1.67595771423071</v>
      </c>
      <c r="AS137">
        <v>1.7044527167721699</v>
      </c>
      <c r="AT137">
        <v>1.6517142265701601</v>
      </c>
      <c r="AU137">
        <v>1.6331356658199501</v>
      </c>
      <c r="AV137">
        <v>1.6851882027519201</v>
      </c>
      <c r="AW137">
        <v>1.6526796049717301</v>
      </c>
      <c r="AX137">
        <v>1.7129549442719401</v>
      </c>
      <c r="AY137">
        <v>1.7477142186333501</v>
      </c>
      <c r="AZ137">
        <v>1.76271634782867</v>
      </c>
      <c r="BA137">
        <v>1.77319759081684</v>
      </c>
      <c r="BB137">
        <v>1.7679397880236101</v>
      </c>
      <c r="BC137">
        <v>1.8414332770809601</v>
      </c>
      <c r="BD137">
        <v>1.8296931982040401</v>
      </c>
      <c r="BE137">
        <v>1.8598540066806</v>
      </c>
      <c r="BF137">
        <v>1.8457184511912601</v>
      </c>
      <c r="BG137">
        <v>1.88300091358507</v>
      </c>
      <c r="BH137">
        <v>1.94412526193526</v>
      </c>
      <c r="BI137">
        <v>1.8764916221390799</v>
      </c>
      <c r="BJ137">
        <v>1.89693486690521</v>
      </c>
      <c r="BK137">
        <v>1.8031746149063099</v>
      </c>
      <c r="BL137" s="9">
        <v>1.7019835710525499</v>
      </c>
      <c r="BM137" s="9">
        <v>1.5229116678237899</v>
      </c>
      <c r="BN137" s="9">
        <v>1.47842586040497</v>
      </c>
      <c r="BO137" s="9">
        <v>1.4339047001878</v>
      </c>
      <c r="BP137" s="9">
        <v>1.40035911208423</v>
      </c>
      <c r="BQ137">
        <v>1.39179859388796</v>
      </c>
      <c r="BR137">
        <v>1.3885027082958701</v>
      </c>
    </row>
    <row r="138" spans="1:70" x14ac:dyDescent="0.3">
      <c r="A138" t="s">
        <v>357</v>
      </c>
      <c r="B138" t="s">
        <v>358</v>
      </c>
      <c r="C138" t="s">
        <v>95</v>
      </c>
      <c r="D138" t="s">
        <v>96</v>
      </c>
    </row>
    <row r="139" spans="1:70" x14ac:dyDescent="0.3">
      <c r="A139" t="s">
        <v>359</v>
      </c>
      <c r="B139" t="s">
        <v>360</v>
      </c>
      <c r="C139" t="s">
        <v>95</v>
      </c>
      <c r="D139" t="s">
        <v>96</v>
      </c>
    </row>
    <row r="140" spans="1:70" x14ac:dyDescent="0.3">
      <c r="A140" t="s">
        <v>361</v>
      </c>
      <c r="B140" t="s">
        <v>362</v>
      </c>
      <c r="C140" t="s">
        <v>95</v>
      </c>
      <c r="D140" t="s">
        <v>96</v>
      </c>
    </row>
    <row r="141" spans="1:70" x14ac:dyDescent="0.3">
      <c r="A141" t="s">
        <v>363</v>
      </c>
      <c r="B141" t="s">
        <v>364</v>
      </c>
      <c r="C141" t="s">
        <v>95</v>
      </c>
      <c r="D141" t="s">
        <v>96</v>
      </c>
    </row>
    <row r="142" spans="1:70" x14ac:dyDescent="0.3">
      <c r="A142" t="s">
        <v>365</v>
      </c>
      <c r="B142" t="s">
        <v>366</v>
      </c>
      <c r="C142" t="s">
        <v>95</v>
      </c>
      <c r="D142" t="s">
        <v>96</v>
      </c>
      <c r="AI142">
        <v>9.9564797929582998</v>
      </c>
      <c r="AJ142">
        <v>10.6539616319827</v>
      </c>
      <c r="AK142">
        <v>11.3961277204209</v>
      </c>
      <c r="AL142">
        <v>12.2326132505899</v>
      </c>
      <c r="AM142">
        <v>13.1470945487713</v>
      </c>
      <c r="AN142">
        <v>14.075115232972101</v>
      </c>
      <c r="AO142">
        <v>15.317261605448399</v>
      </c>
      <c r="AP142">
        <v>16.401412026214398</v>
      </c>
      <c r="AQ142">
        <v>17.713587474242399</v>
      </c>
      <c r="AR142">
        <v>18.1934953739805</v>
      </c>
      <c r="AS142">
        <v>19.0851973333627</v>
      </c>
      <c r="AT142">
        <v>19.626003812318</v>
      </c>
      <c r="AU142">
        <v>20.8933001334571</v>
      </c>
      <c r="AV142">
        <v>22.281282212121901</v>
      </c>
      <c r="AW142">
        <v>23.607540150829699</v>
      </c>
      <c r="AX142">
        <v>25.274669475933699</v>
      </c>
      <c r="AY142">
        <v>27.283522117451799</v>
      </c>
      <c r="AZ142">
        <v>30.290332028893701</v>
      </c>
      <c r="BA142">
        <v>34.5697800870986</v>
      </c>
      <c r="BB142">
        <v>36.3780696645711</v>
      </c>
      <c r="BC142">
        <v>38.564615334154603</v>
      </c>
      <c r="BD142">
        <v>39.288887023925803</v>
      </c>
      <c r="BE142">
        <v>41.431210180091</v>
      </c>
      <c r="BF142">
        <v>42.905313638470403</v>
      </c>
      <c r="BG142">
        <v>44.2462388515779</v>
      </c>
      <c r="BH142">
        <v>45.112389125596998</v>
      </c>
      <c r="BI142">
        <v>46.192326102749703</v>
      </c>
      <c r="BJ142">
        <v>49.274093627929702</v>
      </c>
      <c r="BK142">
        <v>49.967601776122997</v>
      </c>
      <c r="BL142" s="9">
        <v>51.708587646484403</v>
      </c>
      <c r="BM142" s="9">
        <v>55.1600952148438</v>
      </c>
      <c r="BN142" s="9">
        <v>55.526546478271499</v>
      </c>
      <c r="BO142" s="9">
        <v>76.444486301316402</v>
      </c>
      <c r="BP142" s="9">
        <v>86.112342178324596</v>
      </c>
      <c r="BQ142">
        <v>87.461140849059603</v>
      </c>
      <c r="BR142">
        <v>88.213771697922596</v>
      </c>
    </row>
    <row r="143" spans="1:70" x14ac:dyDescent="0.3">
      <c r="A143" t="s">
        <v>367</v>
      </c>
      <c r="B143" t="s">
        <v>368</v>
      </c>
      <c r="C143" t="s">
        <v>95</v>
      </c>
      <c r="D143" t="s">
        <v>96</v>
      </c>
    </row>
    <row r="144" spans="1:70" x14ac:dyDescent="0.3">
      <c r="A144" t="s">
        <v>369</v>
      </c>
      <c r="B144" t="s">
        <v>370</v>
      </c>
      <c r="C144" t="s">
        <v>95</v>
      </c>
      <c r="D144" t="s">
        <v>96</v>
      </c>
    </row>
    <row r="145" spans="1:70" x14ac:dyDescent="0.3">
      <c r="A145" t="s">
        <v>371</v>
      </c>
      <c r="B145" t="s">
        <v>372</v>
      </c>
      <c r="C145" t="s">
        <v>95</v>
      </c>
      <c r="D145" t="s">
        <v>96</v>
      </c>
      <c r="AI145">
        <v>1.11599913383109</v>
      </c>
      <c r="AJ145">
        <v>1.2719362918633601</v>
      </c>
      <c r="AK145">
        <v>1.41694133765055</v>
      </c>
      <c r="AL145">
        <v>1.54051186426084</v>
      </c>
      <c r="AM145">
        <v>1.62545120777037</v>
      </c>
      <c r="AN145">
        <v>1.79611846003662</v>
      </c>
      <c r="AO145">
        <v>1.8696926117969199</v>
      </c>
      <c r="AP145">
        <v>2.0037651956694602</v>
      </c>
      <c r="AQ145">
        <v>2.1781044936654101</v>
      </c>
      <c r="AR145">
        <v>2.3223481662896299</v>
      </c>
      <c r="AS145">
        <v>2.4139798150449598</v>
      </c>
      <c r="AT145">
        <v>2.6316797766104201</v>
      </c>
      <c r="AU145">
        <v>2.9595691975212599</v>
      </c>
      <c r="AV145">
        <v>2.9730501837076502</v>
      </c>
      <c r="AW145">
        <v>3.1731459967403999</v>
      </c>
      <c r="AX145">
        <v>3.2589049741267799</v>
      </c>
      <c r="AY145">
        <v>3.4557709080865302</v>
      </c>
      <c r="AZ145">
        <v>3.1397759499815101</v>
      </c>
      <c r="BA145">
        <v>3.5954666455900099</v>
      </c>
      <c r="BB145">
        <v>3.6572243934167998</v>
      </c>
      <c r="BC145">
        <v>3.8061587470240799</v>
      </c>
      <c r="BD145">
        <v>4.0807523727417001</v>
      </c>
      <c r="BE145">
        <v>4.3646807689706497</v>
      </c>
      <c r="BF145">
        <v>4.3756652590560599</v>
      </c>
      <c r="BG145">
        <v>4.5957690904717801</v>
      </c>
      <c r="BH145">
        <v>4.7139897337701404</v>
      </c>
      <c r="BI145">
        <v>4.96202179071875</v>
      </c>
      <c r="BJ145">
        <v>5.4406332969665501</v>
      </c>
      <c r="BK145">
        <v>5.88551568984985</v>
      </c>
      <c r="BL145" s="9">
        <v>6.0872063636779803</v>
      </c>
      <c r="BM145" s="9">
        <v>5.90795993804932</v>
      </c>
      <c r="BN145" s="9">
        <v>6.1941394805908203</v>
      </c>
      <c r="BO145" s="9">
        <v>6.1026291230622496</v>
      </c>
      <c r="BP145" s="9">
        <v>5.9038525309039303</v>
      </c>
      <c r="BQ145">
        <v>6.1062321221052303</v>
      </c>
      <c r="BR145">
        <v>6.1179221688523304</v>
      </c>
    </row>
    <row r="146" spans="1:70" x14ac:dyDescent="0.3">
      <c r="A146" t="s">
        <v>373</v>
      </c>
      <c r="B146" t="s">
        <v>374</v>
      </c>
      <c r="C146" t="s">
        <v>95</v>
      </c>
      <c r="D146" t="s">
        <v>96</v>
      </c>
    </row>
    <row r="147" spans="1:70" x14ac:dyDescent="0.3">
      <c r="A147" t="s">
        <v>375</v>
      </c>
      <c r="B147" t="s">
        <v>376</v>
      </c>
      <c r="C147" t="s">
        <v>95</v>
      </c>
      <c r="D147" t="s">
        <v>96</v>
      </c>
      <c r="AI147">
        <v>1.30105471787626E-3</v>
      </c>
      <c r="AJ147">
        <v>4.1321013753991501E-3</v>
      </c>
      <c r="AK147">
        <v>4.2109548180992599E-2</v>
      </c>
      <c r="AL147">
        <v>0.16708616065683299</v>
      </c>
      <c r="AM147">
        <v>0.26442416318235001</v>
      </c>
      <c r="AN147">
        <v>0.35753000000000001</v>
      </c>
      <c r="AO147">
        <v>0.41852</v>
      </c>
      <c r="AP147">
        <v>0.45975300000000002</v>
      </c>
      <c r="AQ147">
        <v>0.46961999999999998</v>
      </c>
      <c r="AR147">
        <v>0.45756999999999998</v>
      </c>
      <c r="AS147">
        <v>0.451206</v>
      </c>
      <c r="AT147">
        <v>0.43539600000000001</v>
      </c>
      <c r="AU147">
        <v>0.428975</v>
      </c>
      <c r="AV147">
        <v>0.41873300000000002</v>
      </c>
      <c r="AW147">
        <v>0.43020000000000003</v>
      </c>
      <c r="AX147">
        <v>0.45273600000000003</v>
      </c>
      <c r="AY147">
        <v>0.47283599999999998</v>
      </c>
      <c r="AZ147">
        <v>0.50005299999999997</v>
      </c>
      <c r="BA147">
        <v>0.52648700000000004</v>
      </c>
      <c r="BB147">
        <v>0.50004199999999999</v>
      </c>
      <c r="BC147">
        <v>0.47713899999999998</v>
      </c>
      <c r="BD147">
        <v>0.47590199999999999</v>
      </c>
      <c r="BE147">
        <v>0.47777799999999998</v>
      </c>
      <c r="BF147">
        <v>0.47315600000000002</v>
      </c>
      <c r="BG147">
        <v>0.47178300000000001</v>
      </c>
      <c r="BH147">
        <v>0.47725400000000001</v>
      </c>
      <c r="BI147">
        <v>0.47011900000000001</v>
      </c>
      <c r="BJ147">
        <v>0.47505399999999998</v>
      </c>
      <c r="BK147">
        <v>0.44662000000000002</v>
      </c>
      <c r="BL147" s="9">
        <v>0.431815</v>
      </c>
      <c r="BM147" s="9">
        <v>0.433452</v>
      </c>
      <c r="BN147" s="9">
        <v>0.43995600000000001</v>
      </c>
      <c r="BO147" s="9">
        <v>0.46768599999999999</v>
      </c>
      <c r="BP147" s="9">
        <v>0.49089700000000003</v>
      </c>
      <c r="BQ147">
        <v>0.49103999999999998</v>
      </c>
      <c r="BR147">
        <v>0.51316899999999999</v>
      </c>
    </row>
    <row r="148" spans="1:70" x14ac:dyDescent="0.3">
      <c r="A148" t="s">
        <v>377</v>
      </c>
      <c r="B148" t="s">
        <v>378</v>
      </c>
      <c r="C148" t="s">
        <v>95</v>
      </c>
      <c r="D148" t="s">
        <v>96</v>
      </c>
      <c r="AI148">
        <v>0.92566899999999996</v>
      </c>
      <c r="AJ148">
        <v>0.91171000000000002</v>
      </c>
      <c r="AK148">
        <v>0.92463700000000004</v>
      </c>
      <c r="AL148">
        <v>0.95717600000000003</v>
      </c>
      <c r="AM148">
        <v>0.97036299999999998</v>
      </c>
      <c r="AN148">
        <v>0.97260000000000002</v>
      </c>
      <c r="AO148">
        <v>0.97466900000000001</v>
      </c>
      <c r="AP148">
        <v>0.97350099999999995</v>
      </c>
      <c r="AQ148">
        <v>0.96433899999999995</v>
      </c>
      <c r="AR148">
        <v>0.95762999999999998</v>
      </c>
      <c r="AS148">
        <v>0.95552700000000002</v>
      </c>
      <c r="AT148">
        <v>0.96346699999999996</v>
      </c>
      <c r="AU148">
        <v>0.95699599999999996</v>
      </c>
      <c r="AV148">
        <v>0.964785</v>
      </c>
      <c r="AW148">
        <v>0.95130899999999996</v>
      </c>
      <c r="AX148">
        <v>0.94636299999999995</v>
      </c>
      <c r="AY148">
        <v>0.91689200000000004</v>
      </c>
      <c r="AZ148">
        <v>0.92124200000000001</v>
      </c>
      <c r="BA148">
        <v>0.90004499999999998</v>
      </c>
      <c r="BB148">
        <v>0.90256099999999995</v>
      </c>
      <c r="BC148">
        <v>0.925902</v>
      </c>
      <c r="BD148">
        <v>0.90509899999999999</v>
      </c>
      <c r="BE148">
        <v>0.90678999999999998</v>
      </c>
      <c r="BF148">
        <v>0.89525399999999999</v>
      </c>
      <c r="BG148">
        <v>0.88413799999999998</v>
      </c>
      <c r="BH148">
        <v>0.88126099999999996</v>
      </c>
      <c r="BI148">
        <v>0.85189400000000004</v>
      </c>
      <c r="BJ148">
        <v>0.84831000000000001</v>
      </c>
      <c r="BK148">
        <v>0.84886600000000001</v>
      </c>
      <c r="BL148" s="9">
        <v>0.82942899999999997</v>
      </c>
      <c r="BM148" s="9">
        <v>0.83816199999999996</v>
      </c>
      <c r="BN148" s="9">
        <v>0.83432600000000001</v>
      </c>
      <c r="BO148" s="9">
        <v>0.79967200000000005</v>
      </c>
      <c r="BP148" s="9">
        <v>0.80747100000000005</v>
      </c>
      <c r="BQ148">
        <v>0.81557900000000005</v>
      </c>
      <c r="BR148">
        <v>0.83245100000000005</v>
      </c>
    </row>
    <row r="149" spans="1:70" x14ac:dyDescent="0.3">
      <c r="A149" t="s">
        <v>379</v>
      </c>
      <c r="B149" t="s">
        <v>380</v>
      </c>
      <c r="C149" t="s">
        <v>95</v>
      </c>
      <c r="D149" t="s">
        <v>96</v>
      </c>
      <c r="AI149">
        <v>4.7318447619028097E-3</v>
      </c>
      <c r="AJ149">
        <v>1.20186541053668E-2</v>
      </c>
      <c r="AK149">
        <v>0.121327090026546</v>
      </c>
      <c r="AL149">
        <v>0.18215432847100901</v>
      </c>
      <c r="AM149">
        <v>0.24299999999999999</v>
      </c>
      <c r="AN149">
        <v>0.29353299999999999</v>
      </c>
      <c r="AO149">
        <v>0.32512600000000003</v>
      </c>
      <c r="AP149">
        <v>0.33889999999999998</v>
      </c>
      <c r="AQ149">
        <v>0.35085899999999998</v>
      </c>
      <c r="AR149">
        <v>0.35155500000000001</v>
      </c>
      <c r="AS149">
        <v>0.36044100000000001</v>
      </c>
      <c r="AT149">
        <v>0.355485</v>
      </c>
      <c r="AU149">
        <v>0.36802699999999999</v>
      </c>
      <c r="AV149">
        <v>0.39202900000000002</v>
      </c>
      <c r="AW149">
        <v>0.41492099999999998</v>
      </c>
      <c r="AX149">
        <v>0.45630599999999999</v>
      </c>
      <c r="AY149">
        <v>0.51801399999999997</v>
      </c>
      <c r="AZ149">
        <v>0.60173600000000005</v>
      </c>
      <c r="BA149">
        <v>0.61484899999999998</v>
      </c>
      <c r="BB149">
        <v>0.55515599999999998</v>
      </c>
      <c r="BC149">
        <v>0.51594399999999996</v>
      </c>
      <c r="BD149">
        <v>0.52495899999999995</v>
      </c>
      <c r="BE149">
        <v>0.53429499999999996</v>
      </c>
      <c r="BF149">
        <v>0.53283999999999998</v>
      </c>
      <c r="BG149">
        <v>0.53034099999999995</v>
      </c>
      <c r="BH149">
        <v>0.53260700000000005</v>
      </c>
      <c r="BI149">
        <v>0.51954400000000001</v>
      </c>
      <c r="BJ149">
        <v>0.519926</v>
      </c>
      <c r="BK149">
        <v>0.48993100000000001</v>
      </c>
      <c r="BL149" s="9">
        <v>0.47980200000000001</v>
      </c>
      <c r="BM149" s="9">
        <v>0.46966799999999997</v>
      </c>
      <c r="BN149" s="9">
        <v>0.46411200000000002</v>
      </c>
      <c r="BO149" s="9">
        <v>0.47359099999999998</v>
      </c>
      <c r="BP149" s="9">
        <v>0.49091800000000002</v>
      </c>
      <c r="BQ149">
        <v>0.49652800000000002</v>
      </c>
      <c r="BR149">
        <v>0.50470199999999998</v>
      </c>
    </row>
    <row r="150" spans="1:70" x14ac:dyDescent="0.3">
      <c r="A150" t="s">
        <v>381</v>
      </c>
      <c r="B150" t="s">
        <v>382</v>
      </c>
      <c r="C150" t="s">
        <v>95</v>
      </c>
      <c r="D150" t="s">
        <v>96</v>
      </c>
      <c r="AI150">
        <v>2.7828574341454302</v>
      </c>
      <c r="AJ150">
        <v>3.0054646363516699</v>
      </c>
      <c r="AK150">
        <v>3.37162125804951</v>
      </c>
      <c r="AL150">
        <v>3.6076434162368498</v>
      </c>
      <c r="AM150">
        <v>3.7707437705349398</v>
      </c>
      <c r="AN150">
        <v>3.99556530324229</v>
      </c>
      <c r="AO150">
        <v>4.0127046916369604</v>
      </c>
      <c r="AP150">
        <v>4.0101670602999304</v>
      </c>
      <c r="AQ150">
        <v>3.8881288014365101</v>
      </c>
      <c r="AR150">
        <v>3.7884130118182702</v>
      </c>
      <c r="AS150">
        <v>3.6399485524103099</v>
      </c>
      <c r="AT150">
        <v>3.5072749622348098</v>
      </c>
      <c r="AU150">
        <v>3.4075950379825799</v>
      </c>
      <c r="AV150">
        <v>3.3432284300975299</v>
      </c>
      <c r="AW150">
        <v>3.3184688490033301</v>
      </c>
      <c r="AX150">
        <v>3.3966607579891099</v>
      </c>
      <c r="AY150">
        <v>3.5501830427351599</v>
      </c>
      <c r="AZ150">
        <v>3.7592332630555099</v>
      </c>
      <c r="BA150">
        <v>4.0596413245462903</v>
      </c>
      <c r="BB150">
        <v>4.0713275971771399</v>
      </c>
      <c r="BC150">
        <v>4.2158165888046</v>
      </c>
      <c r="BD150">
        <v>4.4397869110107404</v>
      </c>
      <c r="BE150">
        <v>4.5652909278869602</v>
      </c>
      <c r="BF150">
        <v>4.6438708305358896</v>
      </c>
      <c r="BG150">
        <v>4.8606619834899902</v>
      </c>
      <c r="BH150">
        <v>5.13702344894409</v>
      </c>
      <c r="BI150">
        <v>5.1178541183471697</v>
      </c>
      <c r="BJ150">
        <v>5.1549162864685103</v>
      </c>
      <c r="BK150">
        <v>5.2122467770672198</v>
      </c>
      <c r="BL150" s="9">
        <v>5.2434644554616199</v>
      </c>
      <c r="BM150" s="9">
        <v>5.1625547787692598</v>
      </c>
      <c r="BN150" s="9">
        <v>4.8971744112187903</v>
      </c>
      <c r="BO150" s="9">
        <v>4.62511122407843</v>
      </c>
      <c r="BP150" s="9">
        <v>4.6553098053813198</v>
      </c>
      <c r="BQ150">
        <v>4.5514424540232001</v>
      </c>
      <c r="BR150">
        <v>4.4477383027659698</v>
      </c>
    </row>
    <row r="151" spans="1:70" x14ac:dyDescent="0.3">
      <c r="A151" t="s">
        <v>383</v>
      </c>
      <c r="B151" t="s">
        <v>384</v>
      </c>
      <c r="C151" t="s">
        <v>95</v>
      </c>
      <c r="D151" t="s">
        <v>96</v>
      </c>
    </row>
    <row r="152" spans="1:70" x14ac:dyDescent="0.3">
      <c r="A152" t="s">
        <v>385</v>
      </c>
      <c r="B152" t="s">
        <v>386</v>
      </c>
      <c r="C152" t="s">
        <v>95</v>
      </c>
      <c r="D152" t="s">
        <v>96</v>
      </c>
      <c r="AI152">
        <v>4.05760644529843</v>
      </c>
      <c r="AJ152">
        <v>4.1366732349543396</v>
      </c>
      <c r="AK152">
        <v>4.2300618213671601</v>
      </c>
      <c r="AL152">
        <v>4.2575262536814797</v>
      </c>
      <c r="AM152">
        <v>4.1958380678673501</v>
      </c>
      <c r="AN152">
        <v>4.4194746325137704</v>
      </c>
      <c r="AO152">
        <v>4.3589193881397197</v>
      </c>
      <c r="AP152">
        <v>4.3155953586002198</v>
      </c>
      <c r="AQ152">
        <v>4.2843330554864698</v>
      </c>
      <c r="AR152">
        <v>4.2194754477457996</v>
      </c>
      <c r="AS152">
        <v>4.0530818409476099</v>
      </c>
      <c r="AT152">
        <v>3.9881873448613399</v>
      </c>
      <c r="AU152">
        <v>3.9648429220160799</v>
      </c>
      <c r="AV152">
        <v>3.9215333482001702</v>
      </c>
      <c r="AW152">
        <v>3.8537281997919002</v>
      </c>
      <c r="AX152">
        <v>3.76968403306463</v>
      </c>
      <c r="AY152">
        <v>3.7097666472671902</v>
      </c>
      <c r="AZ152">
        <v>3.7264639916318698</v>
      </c>
      <c r="BA152">
        <v>3.83262308057706</v>
      </c>
      <c r="BB152">
        <v>3.79189055850309</v>
      </c>
      <c r="BC152">
        <v>3.77061925605333</v>
      </c>
      <c r="BD152">
        <v>3.6722760200500502</v>
      </c>
      <c r="BE152">
        <v>3.7360943193881901</v>
      </c>
      <c r="BF152">
        <v>3.7666499184720399</v>
      </c>
      <c r="BG152">
        <v>3.9903388157650701</v>
      </c>
      <c r="BH152">
        <v>3.9390556434816499</v>
      </c>
      <c r="BI152">
        <v>3.9224720862602598</v>
      </c>
      <c r="BJ152">
        <v>3.9370861053466801</v>
      </c>
      <c r="BK152">
        <v>4.2131624221801802</v>
      </c>
      <c r="BL152" s="9">
        <v>4.19297552108765</v>
      </c>
      <c r="BM152" s="9">
        <v>4.0281105041503897</v>
      </c>
      <c r="BN152" s="9">
        <v>3.9462807178497301</v>
      </c>
      <c r="BO152" s="9">
        <v>3.78015279034762</v>
      </c>
      <c r="BP152" s="9">
        <v>3.9023227807857102</v>
      </c>
      <c r="BQ152">
        <v>3.9587905715676701</v>
      </c>
      <c r="BR152">
        <v>3.9317968472729601</v>
      </c>
    </row>
    <row r="153" spans="1:70" x14ac:dyDescent="0.3">
      <c r="A153" t="s">
        <v>387</v>
      </c>
      <c r="B153" t="s">
        <v>388</v>
      </c>
      <c r="C153" t="s">
        <v>95</v>
      </c>
      <c r="D153" t="s">
        <v>96</v>
      </c>
    </row>
    <row r="154" spans="1:70" x14ac:dyDescent="0.3">
      <c r="A154" t="s">
        <v>389</v>
      </c>
      <c r="B154" t="s">
        <v>390</v>
      </c>
      <c r="C154" t="s">
        <v>95</v>
      </c>
      <c r="D154" t="s">
        <v>96</v>
      </c>
      <c r="AI154">
        <v>7.4299824388702497E-4</v>
      </c>
      <c r="AJ154">
        <v>1.7236194076161099E-3</v>
      </c>
      <c r="AK154">
        <v>1.7611019408757901E-2</v>
      </c>
      <c r="AL154">
        <v>0.16522982409877901</v>
      </c>
      <c r="AM154">
        <v>0.60898987065642995</v>
      </c>
      <c r="AN154">
        <v>0.82754637633637196</v>
      </c>
      <c r="AO154">
        <v>1.0390125324256001</v>
      </c>
      <c r="AP154">
        <v>1.1491039445078299</v>
      </c>
      <c r="AQ154">
        <v>1.24384985825765</v>
      </c>
      <c r="AR154">
        <v>1.71441342243977</v>
      </c>
      <c r="AS154">
        <v>2.1345886163336498</v>
      </c>
      <c r="AT154">
        <v>2.3399558414810202</v>
      </c>
      <c r="AU154">
        <v>2.5305875154701298</v>
      </c>
      <c r="AV154">
        <v>2.8505059994721802</v>
      </c>
      <c r="AW154">
        <v>2.99757107729658</v>
      </c>
      <c r="AX154">
        <v>3.1780229714385602</v>
      </c>
      <c r="AY154">
        <v>3.4966243947848801</v>
      </c>
      <c r="AZ154">
        <v>3.9459854573797699</v>
      </c>
      <c r="BA154">
        <v>4.2292762950813803</v>
      </c>
      <c r="BB154">
        <v>4.2945379820047904</v>
      </c>
      <c r="BC154">
        <v>4.7127112337865098</v>
      </c>
      <c r="BD154">
        <v>4.9956541061401403</v>
      </c>
      <c r="BE154">
        <v>5.0254301626820199</v>
      </c>
      <c r="BF154">
        <v>5.0198443496259202</v>
      </c>
      <c r="BG154">
        <v>5.3426222123236897</v>
      </c>
      <c r="BH154">
        <v>5.6256262848225198</v>
      </c>
      <c r="BI154">
        <v>5.4934889443630297</v>
      </c>
      <c r="BJ154">
        <v>5.6773433685302699</v>
      </c>
      <c r="BK154">
        <v>5.8843727111816397</v>
      </c>
      <c r="BL154" s="9">
        <v>5.7716927528381303</v>
      </c>
      <c r="BM154" s="9">
        <v>5.6031675338745099</v>
      </c>
      <c r="BN154" s="9">
        <v>5.9467587471008301</v>
      </c>
      <c r="BO154" s="9">
        <v>6.6020176091388203</v>
      </c>
      <c r="BP154" s="9">
        <v>6.9579367523606699</v>
      </c>
      <c r="BQ154">
        <v>7.2256330271378504</v>
      </c>
      <c r="BR154">
        <v>7.4897651153231504</v>
      </c>
    </row>
    <row r="155" spans="1:70" x14ac:dyDescent="0.3">
      <c r="A155" t="s">
        <v>391</v>
      </c>
      <c r="B155" t="s">
        <v>392</v>
      </c>
      <c r="C155" t="s">
        <v>95</v>
      </c>
      <c r="D155" t="s">
        <v>96</v>
      </c>
      <c r="AI155">
        <v>83.587470687937596</v>
      </c>
      <c r="AJ155">
        <v>87.758177579436406</v>
      </c>
      <c r="AK155">
        <v>98.302002082623503</v>
      </c>
      <c r="AL155">
        <v>105.618781815953</v>
      </c>
      <c r="AM155">
        <v>143.73281434619199</v>
      </c>
      <c r="AN155">
        <v>209.81464883700701</v>
      </c>
      <c r="AO155">
        <v>246.75817513977299</v>
      </c>
      <c r="AP155">
        <v>253.47150263064501</v>
      </c>
      <c r="AQ155">
        <v>266.22005013511898</v>
      </c>
      <c r="AR155">
        <v>281.377226249226</v>
      </c>
      <c r="AS155">
        <v>306.97987126339399</v>
      </c>
      <c r="AT155">
        <v>323.988091132004</v>
      </c>
      <c r="AU155">
        <v>371.66568421959897</v>
      </c>
      <c r="AV155">
        <v>358.25931674612002</v>
      </c>
      <c r="AW155">
        <v>397.56636899266698</v>
      </c>
      <c r="AX155">
        <v>456.26866325773</v>
      </c>
      <c r="AY155">
        <v>490.26977266503297</v>
      </c>
      <c r="AZ155">
        <v>526.44578466613802</v>
      </c>
      <c r="BA155">
        <v>555.16076067355198</v>
      </c>
      <c r="BB155">
        <v>589.98978970114399</v>
      </c>
      <c r="BC155">
        <v>642.47028266879204</v>
      </c>
      <c r="BD155">
        <v>694.86267089843795</v>
      </c>
      <c r="BE155">
        <v>740.11174443028904</v>
      </c>
      <c r="BF155">
        <v>771.83609701119099</v>
      </c>
      <c r="BG155">
        <v>814.71940888988195</v>
      </c>
      <c r="BH155">
        <v>872.87177670225003</v>
      </c>
      <c r="BI155">
        <v>923.495121945439</v>
      </c>
      <c r="BJ155">
        <v>990.84039306640602</v>
      </c>
      <c r="BK155">
        <v>1079.08020019531</v>
      </c>
      <c r="BL155" s="9">
        <v>1121.69445800781</v>
      </c>
      <c r="BM155" s="9">
        <v>1145.66564941406</v>
      </c>
      <c r="BN155" s="9">
        <v>1173.85522460938</v>
      </c>
      <c r="BO155" s="9">
        <v>1202.91523559392</v>
      </c>
      <c r="BP155" s="9">
        <v>1257.9906701385801</v>
      </c>
      <c r="BQ155">
        <v>1318.7616130891399</v>
      </c>
      <c r="BR155">
        <v>1390.2917221846801</v>
      </c>
    </row>
    <row r="156" spans="1:70" x14ac:dyDescent="0.3">
      <c r="A156" t="s">
        <v>393</v>
      </c>
      <c r="B156" t="s">
        <v>394</v>
      </c>
      <c r="C156" t="s">
        <v>95</v>
      </c>
      <c r="D156" t="s">
        <v>96</v>
      </c>
      <c r="AI156">
        <v>2.0188364248783301</v>
      </c>
      <c r="AJ156">
        <v>2.3483403165938901</v>
      </c>
      <c r="AK156">
        <v>2.5863032789102101</v>
      </c>
      <c r="AL156">
        <v>2.80821081125961</v>
      </c>
      <c r="AM156">
        <v>2.9793715772452898</v>
      </c>
      <c r="AN156">
        <v>2.9405879916008302</v>
      </c>
      <c r="AO156">
        <v>3.0221824180407002</v>
      </c>
      <c r="AP156">
        <v>3.0927711739096502</v>
      </c>
      <c r="AQ156">
        <v>3.0235948256244298</v>
      </c>
      <c r="AR156">
        <v>3.0634922377942502</v>
      </c>
      <c r="AS156">
        <v>3.056518915996</v>
      </c>
      <c r="AT156">
        <v>4.5105052328982298</v>
      </c>
      <c r="AU156">
        <v>4.4635827373409898</v>
      </c>
      <c r="AV156">
        <v>4.3975608115876001</v>
      </c>
      <c r="AW156">
        <v>4.70936055695595</v>
      </c>
      <c r="AX156">
        <v>4.9843691973461599</v>
      </c>
      <c r="AY156">
        <v>5.2956049316768601</v>
      </c>
      <c r="AZ156">
        <v>5.7083603337899396</v>
      </c>
      <c r="BA156">
        <v>6.2483503981439998</v>
      </c>
      <c r="BB156">
        <v>6.99479804332148</v>
      </c>
      <c r="BC156">
        <v>7.1418919603886799</v>
      </c>
      <c r="BD156">
        <v>7.8616256713867196</v>
      </c>
      <c r="BE156">
        <v>8.1574373922875392</v>
      </c>
      <c r="BF156">
        <v>8.2530845982947501</v>
      </c>
      <c r="BG156">
        <v>8.1835900722673909</v>
      </c>
      <c r="BH156">
        <v>8.2912451000801095</v>
      </c>
      <c r="BI156">
        <v>8.1452310498147398</v>
      </c>
      <c r="BJ156">
        <v>8.1805057525634801</v>
      </c>
      <c r="BK156">
        <v>8.0282411575317401</v>
      </c>
      <c r="BL156" s="9">
        <v>7.8254413604736301</v>
      </c>
      <c r="BM156" s="9">
        <v>8.4710826873779297</v>
      </c>
      <c r="BN156" s="9">
        <v>8.2106695175170898</v>
      </c>
      <c r="BO156" s="9">
        <v>7.9270865484415003</v>
      </c>
      <c r="BP156" s="9">
        <v>7.8077103546363</v>
      </c>
      <c r="BQ156">
        <v>7.8524453491717798</v>
      </c>
      <c r="BR156">
        <v>7.8899198721935804</v>
      </c>
    </row>
    <row r="157" spans="1:70" x14ac:dyDescent="0.3">
      <c r="A157" t="s">
        <v>395</v>
      </c>
      <c r="B157" t="s">
        <v>396</v>
      </c>
      <c r="C157" t="s">
        <v>95</v>
      </c>
      <c r="D157" t="s">
        <v>96</v>
      </c>
    </row>
    <row r="158" spans="1:70" x14ac:dyDescent="0.3">
      <c r="A158" t="s">
        <v>397</v>
      </c>
      <c r="B158" t="s">
        <v>398</v>
      </c>
      <c r="C158" t="s">
        <v>95</v>
      </c>
      <c r="D158" t="s">
        <v>96</v>
      </c>
      <c r="AI158">
        <v>1.34958</v>
      </c>
      <c r="AJ158">
        <v>1.6089549999999999</v>
      </c>
      <c r="AK158">
        <v>1.799806</v>
      </c>
      <c r="AL158">
        <v>2.0844339999999999</v>
      </c>
      <c r="AM158">
        <v>2.2114859999999998</v>
      </c>
      <c r="AN158">
        <v>3.0067059999999999</v>
      </c>
      <c r="AO158">
        <v>3.7409119999999998</v>
      </c>
      <c r="AP158">
        <v>4.3296510000000001</v>
      </c>
      <c r="AQ158">
        <v>4.9544199999999998</v>
      </c>
      <c r="AR158">
        <v>5.6336700000000004</v>
      </c>
      <c r="AS158">
        <v>6.0782389999999999</v>
      </c>
      <c r="AT158">
        <v>6.3291700000000004</v>
      </c>
      <c r="AU158">
        <v>6.5536969999999997</v>
      </c>
      <c r="AV158">
        <v>6.6473389999999997</v>
      </c>
      <c r="AW158">
        <v>6.9987310000000003</v>
      </c>
      <c r="AX158">
        <v>7.126862</v>
      </c>
      <c r="AY158">
        <v>7.1304889999999999</v>
      </c>
      <c r="AZ158">
        <v>7.3678169999999996</v>
      </c>
      <c r="BA158">
        <v>7.4695320000000001</v>
      </c>
      <c r="BB158">
        <v>7.4934260000000004</v>
      </c>
      <c r="BC158">
        <v>7.7272030000000003</v>
      </c>
      <c r="BD158">
        <v>7.6730130000000001</v>
      </c>
      <c r="BE158">
        <v>7.858708</v>
      </c>
      <c r="BF158">
        <v>7.8843589999999999</v>
      </c>
      <c r="BG158">
        <v>8.045318</v>
      </c>
      <c r="BH158">
        <v>8.3275950000000005</v>
      </c>
      <c r="BI158">
        <v>8.4460429999999995</v>
      </c>
      <c r="BJ158">
        <v>8.9135519999999993</v>
      </c>
      <c r="BK158">
        <v>9.2763629999999999</v>
      </c>
      <c r="BL158" s="9">
        <v>9.5283660000000001</v>
      </c>
      <c r="BM158" s="9">
        <v>9.8149660000000001</v>
      </c>
      <c r="BN158" s="9">
        <v>10.060857</v>
      </c>
      <c r="BO158" s="9">
        <v>9.9227799999999995</v>
      </c>
      <c r="BP158" s="9">
        <v>9.7512679999999996</v>
      </c>
      <c r="BQ158">
        <v>9.9165620000000008</v>
      </c>
      <c r="BR158">
        <v>10.328951</v>
      </c>
    </row>
    <row r="159" spans="1:70" x14ac:dyDescent="0.3">
      <c r="A159" t="s">
        <v>399</v>
      </c>
      <c r="B159" t="s">
        <v>400</v>
      </c>
      <c r="C159" t="s">
        <v>95</v>
      </c>
      <c r="D159" t="s">
        <v>96</v>
      </c>
      <c r="AI159">
        <v>0.83640316904448397</v>
      </c>
      <c r="AJ159">
        <v>0.84985401408146399</v>
      </c>
      <c r="AK159">
        <v>0.85596186982045597</v>
      </c>
      <c r="AL159">
        <v>0.86150883284211499</v>
      </c>
      <c r="AM159">
        <v>0.86563769157172998</v>
      </c>
      <c r="AN159">
        <v>0.87166089115702206</v>
      </c>
      <c r="AO159">
        <v>0.87992290513620997</v>
      </c>
      <c r="AP159">
        <v>0.91648550747822299</v>
      </c>
      <c r="AQ159">
        <v>0.93059763629157299</v>
      </c>
      <c r="AR159">
        <v>0.94066458828334898</v>
      </c>
      <c r="AS159">
        <v>0.909565842321716</v>
      </c>
      <c r="AT159">
        <v>0.88670559871504195</v>
      </c>
      <c r="AU159">
        <v>0.90826362682241601</v>
      </c>
      <c r="AV159">
        <v>0.899107661800157</v>
      </c>
      <c r="AW159">
        <v>0.89103012465364995</v>
      </c>
      <c r="AX159">
        <v>0.88131047841390397</v>
      </c>
      <c r="AY159">
        <v>0.88560244695463197</v>
      </c>
      <c r="AZ159">
        <v>0.87396089583251402</v>
      </c>
      <c r="BA159">
        <v>0.90358985936326996</v>
      </c>
      <c r="BB159">
        <v>0.89348154921187095</v>
      </c>
      <c r="BC159">
        <v>0.89118831752424099</v>
      </c>
      <c r="BD159">
        <v>0.93859516440826896</v>
      </c>
      <c r="BE159">
        <v>0.97899426021610103</v>
      </c>
      <c r="BF159">
        <v>0.95654186953558396</v>
      </c>
      <c r="BG159">
        <v>0.95011774020953998</v>
      </c>
      <c r="BH159">
        <v>0.91253253634229003</v>
      </c>
      <c r="BI159">
        <v>0.96874949577301495</v>
      </c>
      <c r="BJ159">
        <v>0.97319981287024704</v>
      </c>
      <c r="BK159">
        <v>0.92850348173459696</v>
      </c>
      <c r="BL159" s="9">
        <v>0.87548142566151799</v>
      </c>
      <c r="BM159" s="9">
        <v>0.92245494007490203</v>
      </c>
      <c r="BN159" s="9">
        <v>0.93299959499985397</v>
      </c>
      <c r="BO159" s="9">
        <v>0.86872363190815105</v>
      </c>
      <c r="BP159" s="9">
        <v>0.90355564526573595</v>
      </c>
      <c r="BQ159">
        <v>0.92137924629206003</v>
      </c>
      <c r="BR159">
        <v>0.94698269575545202</v>
      </c>
    </row>
    <row r="160" spans="1:70" x14ac:dyDescent="0.3">
      <c r="A160" t="s">
        <v>401</v>
      </c>
      <c r="B160" t="s">
        <v>402</v>
      </c>
      <c r="C160" t="s">
        <v>95</v>
      </c>
      <c r="D160" t="s">
        <v>96</v>
      </c>
    </row>
    <row r="161" spans="1:70" x14ac:dyDescent="0.3">
      <c r="A161" t="s">
        <v>403</v>
      </c>
      <c r="B161" t="s">
        <v>404</v>
      </c>
      <c r="C161" t="s">
        <v>95</v>
      </c>
      <c r="D161" t="s">
        <v>96</v>
      </c>
      <c r="AI161">
        <v>4.8205255031259601E-2</v>
      </c>
      <c r="AJ161">
        <v>9.0422354123579005E-2</v>
      </c>
      <c r="AK161">
        <v>1.21265624560625</v>
      </c>
      <c r="AL161">
        <v>6.4219453357390499</v>
      </c>
      <c r="AM161">
        <v>15.83779403204</v>
      </c>
      <c r="AN161">
        <v>18.1638888545551</v>
      </c>
      <c r="AO161">
        <v>18.348336896168799</v>
      </c>
      <c r="AP161">
        <v>18.746030507165099</v>
      </c>
      <c r="AQ161">
        <v>18.7503664603164</v>
      </c>
      <c r="AR161">
        <v>19.039210026227799</v>
      </c>
      <c r="AS161">
        <v>19.939510219777301</v>
      </c>
      <c r="AT161">
        <v>20.4978854655565</v>
      </c>
      <c r="AU161">
        <v>20.015057557232499</v>
      </c>
      <c r="AV161">
        <v>20.1020155579399</v>
      </c>
      <c r="AW161">
        <v>19.263703162682202</v>
      </c>
      <c r="AX161">
        <v>19.293512049373</v>
      </c>
      <c r="AY161">
        <v>18.889574511912301</v>
      </c>
      <c r="AZ161">
        <v>19.509955163270899</v>
      </c>
      <c r="BA161">
        <v>19.263745117654299</v>
      </c>
      <c r="BB161">
        <v>18.355071922804299</v>
      </c>
      <c r="BC161">
        <v>18.7355706856242</v>
      </c>
      <c r="BD161">
        <v>19.2895855072451</v>
      </c>
      <c r="BE161">
        <v>19.003566371531999</v>
      </c>
      <c r="BF161">
        <v>19.105362786048399</v>
      </c>
      <c r="BG161">
        <v>18.995875499689401</v>
      </c>
      <c r="BH161">
        <v>19.4406528729439</v>
      </c>
      <c r="BI161">
        <v>18.9585827114539</v>
      </c>
      <c r="BJ161">
        <v>18.9702456915544</v>
      </c>
      <c r="BK161">
        <v>18.951042911566098</v>
      </c>
      <c r="BL161" s="9">
        <v>18.256049526827798</v>
      </c>
      <c r="BM161" s="9">
        <v>18.063149661624699</v>
      </c>
      <c r="BN161" s="9">
        <v>17.930673324755102</v>
      </c>
      <c r="BO161" s="9">
        <v>18.400952800372501</v>
      </c>
      <c r="BP161" s="9">
        <v>19.483219564376899</v>
      </c>
      <c r="BQ161">
        <v>19.575554327422399</v>
      </c>
      <c r="BR161">
        <v>20.453219828119</v>
      </c>
    </row>
    <row r="162" spans="1:70" x14ac:dyDescent="0.3">
      <c r="A162" t="s">
        <v>405</v>
      </c>
      <c r="B162" t="s">
        <v>406</v>
      </c>
      <c r="C162" t="s">
        <v>95</v>
      </c>
      <c r="D162" t="s">
        <v>96</v>
      </c>
      <c r="AI162">
        <v>100.79631895004</v>
      </c>
      <c r="AJ162">
        <v>98.731959614107097</v>
      </c>
      <c r="AK162">
        <v>98.179118824691102</v>
      </c>
      <c r="AL162">
        <v>97.041562348232205</v>
      </c>
      <c r="AM162">
        <v>128.97882197126299</v>
      </c>
      <c r="AN162">
        <v>143.218057511501</v>
      </c>
      <c r="AO162">
        <v>150.36666532152</v>
      </c>
      <c r="AP162">
        <v>147.77698013958999</v>
      </c>
      <c r="AQ162">
        <v>157.94195132474701</v>
      </c>
      <c r="AR162">
        <v>163.023082391071</v>
      </c>
      <c r="AS162">
        <v>159.50175376443099</v>
      </c>
      <c r="AT162">
        <v>162.681094716822</v>
      </c>
      <c r="AU162">
        <v>165.9317754365</v>
      </c>
      <c r="AV162">
        <v>149.433230597456</v>
      </c>
      <c r="AW162">
        <v>150.879610619495</v>
      </c>
      <c r="AX162">
        <v>163.396558183233</v>
      </c>
      <c r="AY162">
        <v>167.42996309201101</v>
      </c>
      <c r="AZ162">
        <v>173.342419885731</v>
      </c>
      <c r="BA162">
        <v>180.70758221575099</v>
      </c>
      <c r="BB162">
        <v>190.43975822844899</v>
      </c>
      <c r="BC162">
        <v>196.068070045057</v>
      </c>
      <c r="BD162">
        <v>216.09016418457</v>
      </c>
      <c r="BE162">
        <v>223.83435991722399</v>
      </c>
      <c r="BF162">
        <v>216.31713028790799</v>
      </c>
      <c r="BG162">
        <v>214.21804567815201</v>
      </c>
      <c r="BH162">
        <v>212.64146442488499</v>
      </c>
      <c r="BI162">
        <v>204.21390662789199</v>
      </c>
      <c r="BJ162">
        <v>205.83920288085901</v>
      </c>
      <c r="BK162">
        <v>206.16638183593801</v>
      </c>
      <c r="BL162" s="9">
        <v>201.95138549804699</v>
      </c>
      <c r="BM162" s="9">
        <v>201.44403076171901</v>
      </c>
      <c r="BN162" s="9">
        <v>203.72253417968801</v>
      </c>
      <c r="BO162" s="9">
        <v>202.180196191091</v>
      </c>
      <c r="BP162" s="9">
        <v>198.94000431910899</v>
      </c>
      <c r="BQ162">
        <v>199.570439584459</v>
      </c>
      <c r="BR162">
        <v>198.24396577583599</v>
      </c>
    </row>
    <row r="163" spans="1:70" x14ac:dyDescent="0.3">
      <c r="A163" t="s">
        <v>407</v>
      </c>
      <c r="B163" t="s">
        <v>408</v>
      </c>
      <c r="C163" t="s">
        <v>95</v>
      </c>
      <c r="D163" t="s">
        <v>96</v>
      </c>
      <c r="AI163">
        <v>0.56926091955049796</v>
      </c>
      <c r="AJ163">
        <v>0.56909055631767202</v>
      </c>
      <c r="AK163">
        <v>0.57618793475524999</v>
      </c>
      <c r="AL163">
        <v>0.57891313719336401</v>
      </c>
      <c r="AM163">
        <v>0.58699894675635</v>
      </c>
      <c r="AN163">
        <v>0.57943792234429703</v>
      </c>
      <c r="AO163">
        <v>0.57624198151084205</v>
      </c>
      <c r="AP163">
        <v>0.57513132491799002</v>
      </c>
      <c r="AQ163">
        <v>0.58067403588141597</v>
      </c>
      <c r="AR163">
        <v>0.58335765121007699</v>
      </c>
      <c r="AS163">
        <v>0.57985536599123</v>
      </c>
      <c r="AT163">
        <v>0.58899403374342896</v>
      </c>
      <c r="AU163">
        <v>0.58183459382481195</v>
      </c>
      <c r="AV163">
        <v>0.57394159570815495</v>
      </c>
      <c r="AW163">
        <v>0.56631353345304203</v>
      </c>
      <c r="AX163">
        <v>0.572730754500684</v>
      </c>
      <c r="AY163">
        <v>0.57174014783126403</v>
      </c>
      <c r="AZ163">
        <v>0.56800240776414401</v>
      </c>
      <c r="BA163">
        <v>0.57155039445608002</v>
      </c>
      <c r="BB163">
        <v>0.56917580483654995</v>
      </c>
      <c r="BC163">
        <v>0.57263732111070798</v>
      </c>
      <c r="BD163">
        <v>0.57415078550361398</v>
      </c>
      <c r="BE163">
        <v>0.57973065786393996</v>
      </c>
      <c r="BF163">
        <v>0.57747801072070104</v>
      </c>
      <c r="BG163">
        <v>0.58636013813348697</v>
      </c>
      <c r="BH163">
        <v>0.59970193042411302</v>
      </c>
      <c r="BI163">
        <v>0.58301505797282105</v>
      </c>
      <c r="BJ163">
        <v>0.58642567057359696</v>
      </c>
      <c r="BK163">
        <v>0.58671814194265803</v>
      </c>
      <c r="BL163" s="9">
        <v>0.563539825632002</v>
      </c>
      <c r="BM163" s="9">
        <v>0.55754563789139899</v>
      </c>
      <c r="BN163" s="9">
        <v>0.56656929475701601</v>
      </c>
      <c r="BO163" s="9">
        <v>0.55857462393667001</v>
      </c>
      <c r="BP163" s="9">
        <v>0.56416385376981604</v>
      </c>
      <c r="BQ163">
        <v>0.58052085086178296</v>
      </c>
      <c r="BR163">
        <v>0.58711979275282</v>
      </c>
    </row>
    <row r="164" spans="1:70" x14ac:dyDescent="0.3">
      <c r="A164" t="s">
        <v>409</v>
      </c>
      <c r="B164" t="s">
        <v>410</v>
      </c>
      <c r="C164" t="s">
        <v>95</v>
      </c>
      <c r="D164" t="s">
        <v>96</v>
      </c>
      <c r="AI164">
        <v>8.65096502583072</v>
      </c>
      <c r="AJ164">
        <v>10.355273467482</v>
      </c>
      <c r="AK164">
        <v>12.3261801817519</v>
      </c>
      <c r="AL164">
        <v>16.4054867197848</v>
      </c>
      <c r="AM164">
        <v>19.609148644702401</v>
      </c>
      <c r="AN164">
        <v>22.971075316798299</v>
      </c>
      <c r="AO164">
        <v>27.7549081839325</v>
      </c>
      <c r="AP164">
        <v>36.5049551983236</v>
      </c>
      <c r="AQ164">
        <v>49.031890365831302</v>
      </c>
      <c r="AR164">
        <v>59.293883984902699</v>
      </c>
      <c r="AS164">
        <v>59.407861387737</v>
      </c>
      <c r="AT164">
        <v>72.534181723729205</v>
      </c>
      <c r="AU164">
        <v>101.07169426829201</v>
      </c>
      <c r="AV164">
        <v>119.42997044351399</v>
      </c>
      <c r="AW164">
        <v>120.490696268386</v>
      </c>
      <c r="AX164">
        <v>139.21591512354999</v>
      </c>
      <c r="AY164">
        <v>163.81772818110699</v>
      </c>
      <c r="AZ164">
        <v>197.20777299872799</v>
      </c>
      <c r="BA164">
        <v>219.82935160854001</v>
      </c>
      <c r="BB164">
        <v>229.140649357781</v>
      </c>
      <c r="BC164">
        <v>242.33445250661299</v>
      </c>
      <c r="BD164">
        <v>261.783935546875</v>
      </c>
      <c r="BE164">
        <v>267.48716437194201</v>
      </c>
      <c r="BF164">
        <v>278.54066303574399</v>
      </c>
      <c r="BG164">
        <v>293.97697906009699</v>
      </c>
      <c r="BH164">
        <v>318.93566546092802</v>
      </c>
      <c r="BI164">
        <v>347.01226672629798</v>
      </c>
      <c r="BJ164">
        <v>366.63931274414102</v>
      </c>
      <c r="BK164">
        <v>343.60144042968801</v>
      </c>
      <c r="BL164" s="9">
        <v>350.68533325195301</v>
      </c>
      <c r="BM164" s="9">
        <v>354.55996704101602</v>
      </c>
      <c r="BN164" s="9">
        <v>410.47259521484398</v>
      </c>
      <c r="BO164" s="9">
        <v>406.836690680419</v>
      </c>
      <c r="BP164" s="9">
        <v>434.64218475073602</v>
      </c>
      <c r="BQ164">
        <v>475.17845611457602</v>
      </c>
      <c r="BR164">
        <v>520.10644956122405</v>
      </c>
    </row>
    <row r="165" spans="1:70" x14ac:dyDescent="0.3">
      <c r="A165" t="s">
        <v>411</v>
      </c>
      <c r="B165" t="s">
        <v>412</v>
      </c>
      <c r="C165" t="s">
        <v>95</v>
      </c>
      <c r="D165" t="s">
        <v>96</v>
      </c>
    </row>
    <row r="166" spans="1:70" x14ac:dyDescent="0.3">
      <c r="A166" t="s">
        <v>413</v>
      </c>
      <c r="B166" t="s">
        <v>414</v>
      </c>
      <c r="C166" t="s">
        <v>95</v>
      </c>
      <c r="D166" t="s">
        <v>96</v>
      </c>
      <c r="AP166">
        <v>0.21029088848354199</v>
      </c>
      <c r="AQ166">
        <v>0.20415694375649501</v>
      </c>
      <c r="AR166">
        <v>0.22578599611139899</v>
      </c>
      <c r="AS166">
        <v>0.29341526379167199</v>
      </c>
      <c r="AT166">
        <v>0.314885045817482</v>
      </c>
      <c r="AU166">
        <v>0.31417108627240398</v>
      </c>
      <c r="AV166">
        <v>0.33601470622317597</v>
      </c>
      <c r="AW166">
        <v>0.34717747953147399</v>
      </c>
      <c r="AX166">
        <v>0.35541119830001</v>
      </c>
      <c r="AY166">
        <v>0.337372166613644</v>
      </c>
      <c r="AZ166">
        <v>0.35038125687781602</v>
      </c>
      <c r="BA166">
        <v>0.364051816631761</v>
      </c>
      <c r="BB166">
        <v>0.37165893358015001</v>
      </c>
      <c r="BC166">
        <v>0.37008799194555397</v>
      </c>
      <c r="BD166">
        <v>0.36380308350014201</v>
      </c>
      <c r="BE166">
        <v>0.369769750488052</v>
      </c>
      <c r="BF166">
        <v>0.36400578198779898</v>
      </c>
      <c r="BG166">
        <v>0.36178582293867001</v>
      </c>
      <c r="BH166">
        <v>0.35963981867342398</v>
      </c>
      <c r="BI166">
        <v>0.34914009221151598</v>
      </c>
      <c r="BJ166">
        <v>0.350955040331975</v>
      </c>
      <c r="BK166">
        <v>0.34835296188041998</v>
      </c>
      <c r="BL166" s="9">
        <v>0.32969321351709902</v>
      </c>
      <c r="BM166" s="9">
        <v>0.32072460333489999</v>
      </c>
      <c r="BN166" s="9">
        <v>0.33248272089219499</v>
      </c>
      <c r="BO166" s="9">
        <v>0.33984281116405701</v>
      </c>
      <c r="BP166" s="9">
        <v>0.35580065552261902</v>
      </c>
      <c r="BQ166">
        <v>0.359928547448717</v>
      </c>
      <c r="BR166">
        <v>0.37017116380918402</v>
      </c>
    </row>
    <row r="167" spans="1:70" x14ac:dyDescent="0.3">
      <c r="A167" t="s">
        <v>415</v>
      </c>
      <c r="B167" t="s">
        <v>416</v>
      </c>
      <c r="C167" t="s">
        <v>95</v>
      </c>
      <c r="D167" t="s">
        <v>96</v>
      </c>
      <c r="AI167">
        <v>1.75347873796789</v>
      </c>
      <c r="AJ167">
        <v>3.2789367831461198</v>
      </c>
      <c r="AK167">
        <v>8.7741933730722508</v>
      </c>
      <c r="AL167">
        <v>35.903815529478898</v>
      </c>
      <c r="AM167">
        <v>57.763563370106098</v>
      </c>
      <c r="AN167">
        <v>90.677832359593296</v>
      </c>
      <c r="AO167">
        <v>98.671462851206698</v>
      </c>
      <c r="AP167">
        <v>118.020473089246</v>
      </c>
      <c r="AQ167">
        <v>114.454245234658</v>
      </c>
      <c r="AR167">
        <v>125.138051833761</v>
      </c>
      <c r="AS167">
        <v>137.049786707381</v>
      </c>
      <c r="AT167">
        <v>148.036179144431</v>
      </c>
      <c r="AU167">
        <v>155.056058071037</v>
      </c>
      <c r="AV167">
        <v>167.619157350493</v>
      </c>
      <c r="AW167">
        <v>190.47521828319901</v>
      </c>
      <c r="AX167">
        <v>221.80322411486699</v>
      </c>
      <c r="AY167">
        <v>262.47625321139498</v>
      </c>
      <c r="AZ167">
        <v>285.26978601433399</v>
      </c>
      <c r="BA167">
        <v>339.907567890292</v>
      </c>
      <c r="BB167">
        <v>343.99497726587498</v>
      </c>
      <c r="BC167">
        <v>473.01745791237897</v>
      </c>
      <c r="BD167">
        <v>533.52697753906295</v>
      </c>
      <c r="BE167">
        <v>578.89830197839001</v>
      </c>
      <c r="BF167">
        <v>633.38628104291695</v>
      </c>
      <c r="BG167">
        <v>688.17360889297197</v>
      </c>
      <c r="BH167">
        <v>723.23989552140904</v>
      </c>
      <c r="BI167">
        <v>737.07136205792006</v>
      </c>
      <c r="BJ167">
        <v>801.66882324218795</v>
      </c>
      <c r="BK167">
        <v>824.52575683593795</v>
      </c>
      <c r="BL167" s="9">
        <v>851.14935302734398</v>
      </c>
      <c r="BM167" s="9">
        <v>822.06481933593795</v>
      </c>
      <c r="BN167" s="9">
        <v>870.18475341796898</v>
      </c>
      <c r="BO167" s="9">
        <v>956.31737837605306</v>
      </c>
      <c r="BP167" s="9">
        <v>1122.9469363079099</v>
      </c>
      <c r="BQ167">
        <v>1193.6093897754199</v>
      </c>
      <c r="BR167">
        <v>1211.6535801636601</v>
      </c>
    </row>
    <row r="168" spans="1:70" x14ac:dyDescent="0.3">
      <c r="A168" t="s">
        <v>417</v>
      </c>
      <c r="B168" t="s">
        <v>418</v>
      </c>
      <c r="C168" t="s">
        <v>95</v>
      </c>
      <c r="D168" t="s">
        <v>96</v>
      </c>
    </row>
    <row r="169" spans="1:70" x14ac:dyDescent="0.3">
      <c r="A169" t="s">
        <v>419</v>
      </c>
      <c r="B169" t="s">
        <v>420</v>
      </c>
      <c r="C169" t="s">
        <v>95</v>
      </c>
      <c r="D169" t="s">
        <v>96</v>
      </c>
      <c r="AI169">
        <v>0.84409782077712003</v>
      </c>
      <c r="AJ169">
        <v>1.31503022596966</v>
      </c>
      <c r="AK169">
        <v>1.7718671190931601</v>
      </c>
      <c r="AL169">
        <v>2.4743455896500302</v>
      </c>
      <c r="AM169">
        <v>3.6397666466927299</v>
      </c>
      <c r="AN169">
        <v>5.3995732019705702</v>
      </c>
      <c r="AO169">
        <v>7.8910678910767604</v>
      </c>
      <c r="AP169">
        <v>8.5753081137018992</v>
      </c>
      <c r="AQ169">
        <v>9.0022421682646296</v>
      </c>
      <c r="AR169">
        <v>9.6700035411958893</v>
      </c>
      <c r="AS169">
        <v>10.5541556896353</v>
      </c>
      <c r="AT169">
        <v>11.847509313221</v>
      </c>
      <c r="AU169">
        <v>12.8132250755322</v>
      </c>
      <c r="AV169">
        <v>13.022539433171399</v>
      </c>
      <c r="AW169">
        <v>13.4163231438897</v>
      </c>
      <c r="AX169">
        <v>13.9621047804082</v>
      </c>
      <c r="AY169">
        <v>14.555012694630401</v>
      </c>
      <c r="AZ169">
        <v>15.2248825390104</v>
      </c>
      <c r="BA169">
        <v>15.706767101641599</v>
      </c>
      <c r="BB169">
        <v>15.840173134852099</v>
      </c>
      <c r="BC169">
        <v>16.8464577279357</v>
      </c>
      <c r="BD169">
        <v>16.893541336059599</v>
      </c>
      <c r="BE169">
        <v>18.082861884765499</v>
      </c>
      <c r="BF169">
        <v>18.555866276916699</v>
      </c>
      <c r="BG169">
        <v>18.748299031241</v>
      </c>
      <c r="BH169">
        <v>18.5234654605181</v>
      </c>
      <c r="BI169">
        <v>20.186012764537399</v>
      </c>
      <c r="BJ169">
        <v>23.343845367431602</v>
      </c>
      <c r="BK169">
        <v>23.551265716552699</v>
      </c>
      <c r="BL169" s="9">
        <v>23.3787746429443</v>
      </c>
      <c r="BM169" s="9">
        <v>22.756095886230501</v>
      </c>
      <c r="BN169" s="9">
        <v>22.907154083251999</v>
      </c>
      <c r="BO169" s="9">
        <v>23.343023697161801</v>
      </c>
      <c r="BP169" s="9">
        <v>23.657298059235298</v>
      </c>
      <c r="BQ169">
        <v>24.576463374204899</v>
      </c>
      <c r="BR169">
        <v>23.662003530276301</v>
      </c>
    </row>
    <row r="170" spans="1:70" x14ac:dyDescent="0.3">
      <c r="A170" t="s">
        <v>421</v>
      </c>
      <c r="B170" t="s">
        <v>422</v>
      </c>
      <c r="C170" t="s">
        <v>95</v>
      </c>
      <c r="D170" t="s">
        <v>96</v>
      </c>
      <c r="AI170">
        <v>3.72670122330232</v>
      </c>
      <c r="AJ170">
        <v>3.9908909682178599</v>
      </c>
      <c r="AK170">
        <v>4.1260196599174597</v>
      </c>
      <c r="AL170">
        <v>4.51063102038251</v>
      </c>
      <c r="AM170">
        <v>4.9062198082562301</v>
      </c>
      <c r="AN170">
        <v>4.94203164783438</v>
      </c>
      <c r="AO170">
        <v>4.9433079830859699</v>
      </c>
      <c r="AP170">
        <v>5.4463941892734997</v>
      </c>
      <c r="AQ170">
        <v>6.3796431505709403</v>
      </c>
      <c r="AR170">
        <v>6.5909717270390198</v>
      </c>
      <c r="AS170">
        <v>6.8543388613270002</v>
      </c>
      <c r="AT170">
        <v>7.0939806209507603</v>
      </c>
      <c r="AU170">
        <v>7.4544843102653697</v>
      </c>
      <c r="AV170">
        <v>7.6380544522742504</v>
      </c>
      <c r="AW170">
        <v>8.2515775989594307</v>
      </c>
      <c r="AX170">
        <v>9.1676442579352102</v>
      </c>
      <c r="AY170">
        <v>10.1465594452579</v>
      </c>
      <c r="AZ170">
        <v>10.757701395086899</v>
      </c>
      <c r="BA170">
        <v>11.685387300156</v>
      </c>
      <c r="BB170">
        <v>11.572070852681801</v>
      </c>
      <c r="BC170">
        <v>13.9876481442755</v>
      </c>
      <c r="BD170">
        <v>15.884492572772</v>
      </c>
      <c r="BE170">
        <v>15.311570204131</v>
      </c>
      <c r="BF170">
        <v>14.399164330261801</v>
      </c>
      <c r="BG170">
        <v>13.4165954484148</v>
      </c>
      <c r="BH170">
        <v>12.6922364006963</v>
      </c>
      <c r="BI170">
        <v>11.7823023786489</v>
      </c>
      <c r="BJ170">
        <v>10.799068450927701</v>
      </c>
      <c r="BK170">
        <v>11.3220472335815</v>
      </c>
      <c r="BL170" s="9">
        <v>11.5568342208862</v>
      </c>
      <c r="BM170" s="9">
        <v>11.63316822052</v>
      </c>
      <c r="BN170" s="9">
        <v>12.035120010376</v>
      </c>
      <c r="BO170" s="9">
        <v>11.167157169244801</v>
      </c>
      <c r="BP170" s="9">
        <v>11.178543149646901</v>
      </c>
      <c r="BQ170">
        <v>11.3284385535821</v>
      </c>
      <c r="BR170">
        <v>11.391685569890999</v>
      </c>
    </row>
    <row r="171" spans="1:70" x14ac:dyDescent="0.3">
      <c r="A171" t="s">
        <v>423</v>
      </c>
      <c r="B171" t="s">
        <v>424</v>
      </c>
      <c r="C171" t="s">
        <v>95</v>
      </c>
      <c r="D171" t="s">
        <v>96</v>
      </c>
      <c r="AI171">
        <v>7.5534853201034</v>
      </c>
      <c r="AJ171">
        <v>7.9321369713730903</v>
      </c>
      <c r="AK171">
        <v>8.1707354182990493</v>
      </c>
      <c r="AL171">
        <v>8.7174628456717702</v>
      </c>
      <c r="AM171">
        <v>9.0947393342263307</v>
      </c>
      <c r="AN171">
        <v>9.3892824200008107</v>
      </c>
      <c r="AO171">
        <v>9.8660989493304196</v>
      </c>
      <c r="AP171">
        <v>10.1955029666403</v>
      </c>
      <c r="AQ171">
        <v>10.784274173457399</v>
      </c>
      <c r="AR171">
        <v>11.332639253795501</v>
      </c>
      <c r="AS171">
        <v>11.459494332633099</v>
      </c>
      <c r="AT171">
        <v>11.9055748248187</v>
      </c>
      <c r="AU171">
        <v>12.4525050942382</v>
      </c>
      <c r="AV171">
        <v>12.8980846557749</v>
      </c>
      <c r="AW171">
        <v>13.420137312217401</v>
      </c>
      <c r="AX171">
        <v>13.525879895494599</v>
      </c>
      <c r="AY171">
        <v>14.5994099957879</v>
      </c>
      <c r="AZ171">
        <v>15.391877948139401</v>
      </c>
      <c r="BA171">
        <v>15.9187815427007</v>
      </c>
      <c r="BB171">
        <v>15.727478515471301</v>
      </c>
      <c r="BC171">
        <v>15.698982184566299</v>
      </c>
      <c r="BD171">
        <v>15.8533592224121</v>
      </c>
      <c r="BE171">
        <v>16.4036140965895</v>
      </c>
      <c r="BF171">
        <v>16.449049513930198</v>
      </c>
      <c r="BG171">
        <v>16.6488607206872</v>
      </c>
      <c r="BH171">
        <v>16.6562911113604</v>
      </c>
      <c r="BI171">
        <v>16.344862941131002</v>
      </c>
      <c r="BJ171">
        <v>16.5445671081543</v>
      </c>
      <c r="BK171">
        <v>17.128044128418001</v>
      </c>
      <c r="BL171" s="9">
        <v>16.8357048034668</v>
      </c>
      <c r="BM171" s="9">
        <v>16.625394821166999</v>
      </c>
      <c r="BN171" s="9">
        <v>16.629076004028299</v>
      </c>
      <c r="BO171" s="9">
        <v>16.902868937329298</v>
      </c>
      <c r="BP171" s="9">
        <v>17.350653104978299</v>
      </c>
      <c r="BQ171">
        <v>17.558758697547098</v>
      </c>
      <c r="BR171">
        <v>17.7493221711606</v>
      </c>
    </row>
    <row r="172" spans="1:70" x14ac:dyDescent="0.3">
      <c r="A172" t="s">
        <v>425</v>
      </c>
      <c r="B172" t="s">
        <v>426</v>
      </c>
      <c r="C172" t="s">
        <v>95</v>
      </c>
      <c r="D172" t="s">
        <v>96</v>
      </c>
      <c r="AI172">
        <v>1.46468544115518</v>
      </c>
      <c r="AJ172">
        <v>1.63637264904572</v>
      </c>
      <c r="AK172">
        <v>1.8123242069169001</v>
      </c>
      <c r="AL172">
        <v>2.2691540698466102</v>
      </c>
      <c r="AM172">
        <v>2.80318090537425</v>
      </c>
      <c r="AN172">
        <v>4.8657661684943898</v>
      </c>
      <c r="AO172">
        <v>7.2795094074841504</v>
      </c>
      <c r="AP172">
        <v>8.6470700262435507</v>
      </c>
      <c r="AQ172">
        <v>10.222553010484299</v>
      </c>
      <c r="AR172">
        <v>14.0807071633529</v>
      </c>
      <c r="AS172">
        <v>17.972980674645999</v>
      </c>
      <c r="AT172">
        <v>22.080908656235199</v>
      </c>
      <c r="AU172">
        <v>35.259498698735797</v>
      </c>
      <c r="AV172">
        <v>38.154196606133702</v>
      </c>
      <c r="AW172">
        <v>42.671337866630402</v>
      </c>
      <c r="AX172">
        <v>45.818159740550399</v>
      </c>
      <c r="AY172">
        <v>53.322414411137601</v>
      </c>
      <c r="AZ172">
        <v>54.044287258564601</v>
      </c>
      <c r="BA172">
        <v>59.3666829083203</v>
      </c>
      <c r="BB172">
        <v>63.663879218583297</v>
      </c>
      <c r="BC172">
        <v>70.527428777203895</v>
      </c>
      <c r="BD172">
        <v>78.769287109375</v>
      </c>
      <c r="BE172">
        <v>95.021959197781698</v>
      </c>
      <c r="BF172">
        <v>116.224777135623</v>
      </c>
      <c r="BG172">
        <v>149.43888371735201</v>
      </c>
      <c r="BH172">
        <v>192.140947084581</v>
      </c>
      <c r="BI172">
        <v>229.41508192790999</v>
      </c>
      <c r="BJ172">
        <v>262.30865478515602</v>
      </c>
      <c r="BK172">
        <v>286.32028198242199</v>
      </c>
      <c r="BL172" s="9">
        <v>298.67135620117199</v>
      </c>
      <c r="BM172" s="9">
        <v>298.38644409179699</v>
      </c>
      <c r="BN172" s="9">
        <v>294.85791015625</v>
      </c>
      <c r="BO172" s="9">
        <v>322.53533250017699</v>
      </c>
      <c r="BP172" s="9">
        <v>401.32795070358497</v>
      </c>
      <c r="BQ172">
        <v>488.11530168559</v>
      </c>
      <c r="BR172">
        <v>619.00554877596403</v>
      </c>
    </row>
    <row r="173" spans="1:70" x14ac:dyDescent="0.3">
      <c r="A173" t="s">
        <v>11</v>
      </c>
      <c r="B173" t="s">
        <v>427</v>
      </c>
      <c r="C173" t="s">
        <v>95</v>
      </c>
      <c r="D173" t="s">
        <v>96</v>
      </c>
      <c r="AI173">
        <v>0.96963202696164996</v>
      </c>
      <c r="AJ173">
        <v>0.97153493515951905</v>
      </c>
      <c r="AK173">
        <v>0.97282097111010002</v>
      </c>
      <c r="AL173">
        <v>0.98818389582878496</v>
      </c>
      <c r="AM173">
        <v>1.00562001864522</v>
      </c>
      <c r="AN173">
        <v>1.0207563325750699</v>
      </c>
      <c r="AO173">
        <v>1.0392921864373299</v>
      </c>
      <c r="AP173">
        <v>1.05725220938896</v>
      </c>
      <c r="AQ173">
        <v>1.13435647198933</v>
      </c>
      <c r="AR173">
        <v>1.11903660304923</v>
      </c>
      <c r="AS173">
        <v>1.1911478962263</v>
      </c>
      <c r="AT173">
        <v>1.1464900377348799</v>
      </c>
      <c r="AU173">
        <v>1.16426968328104</v>
      </c>
      <c r="AV173">
        <v>1.1793932247506</v>
      </c>
      <c r="AW173">
        <v>1.2175259571925201</v>
      </c>
      <c r="AX173">
        <v>1.28513541113218</v>
      </c>
      <c r="AY173">
        <v>1.2963193998895</v>
      </c>
      <c r="AZ173">
        <v>1.3237335773334</v>
      </c>
      <c r="BA173">
        <v>1.4336329942746899</v>
      </c>
      <c r="BB173">
        <v>1.3394652522947601</v>
      </c>
      <c r="BC173">
        <v>1.4195505201440499</v>
      </c>
      <c r="BD173">
        <v>1.4661344289779701</v>
      </c>
      <c r="BE173">
        <v>1.4463416756156799</v>
      </c>
      <c r="BF173">
        <v>1.45753049788712</v>
      </c>
      <c r="BG173">
        <v>1.4829363618214</v>
      </c>
      <c r="BH173">
        <v>1.5364207484038299</v>
      </c>
      <c r="BI173">
        <v>1.5546823874045601</v>
      </c>
      <c r="BJ173">
        <v>1.6056160926818801</v>
      </c>
      <c r="BK173">
        <v>1.58274710178375</v>
      </c>
      <c r="BL173" s="9">
        <v>1.56344366073608</v>
      </c>
      <c r="BM173" s="9">
        <v>1.5234462022781401</v>
      </c>
      <c r="BN173" s="9">
        <v>1.5147716999053999</v>
      </c>
      <c r="BO173" s="9">
        <v>1.5032290524362</v>
      </c>
      <c r="BP173" s="9">
        <v>1.4227883766153799</v>
      </c>
      <c r="BQ173">
        <v>1.3992949781442601</v>
      </c>
      <c r="BR173">
        <v>1.35504364404393</v>
      </c>
    </row>
    <row r="174" spans="1:70" x14ac:dyDescent="0.3">
      <c r="A174" t="s">
        <v>428</v>
      </c>
      <c r="B174" t="s">
        <v>429</v>
      </c>
      <c r="C174" t="s">
        <v>95</v>
      </c>
      <c r="D174" t="s">
        <v>96</v>
      </c>
    </row>
    <row r="175" spans="1:70" x14ac:dyDescent="0.3">
      <c r="A175" t="s">
        <v>430</v>
      </c>
      <c r="B175" t="s">
        <v>431</v>
      </c>
      <c r="C175" t="s">
        <v>95</v>
      </c>
      <c r="D175" t="s">
        <v>96</v>
      </c>
      <c r="AI175">
        <v>1.42377805127589</v>
      </c>
      <c r="AJ175">
        <v>1.4596554149549299</v>
      </c>
      <c r="AK175">
        <v>1.5656782356895</v>
      </c>
      <c r="AL175">
        <v>1.6879041676175699</v>
      </c>
      <c r="AM175">
        <v>1.9116123659142701</v>
      </c>
      <c r="AN175">
        <v>1.99745645660436</v>
      </c>
      <c r="AO175">
        <v>2.2592328169657501</v>
      </c>
      <c r="AP175">
        <v>2.3789127934823799</v>
      </c>
      <c r="AQ175">
        <v>2.5470132848715501</v>
      </c>
      <c r="AR175">
        <v>2.6818833787073402</v>
      </c>
      <c r="AS175">
        <v>2.9183242981413802</v>
      </c>
      <c r="AT175">
        <v>3.1738218488495802</v>
      </c>
      <c r="AU175">
        <v>3.4378936612414299</v>
      </c>
      <c r="AV175">
        <v>3.4141862175875599</v>
      </c>
      <c r="AW175">
        <v>3.39261388812767</v>
      </c>
      <c r="AX175">
        <v>3.4736213621210701</v>
      </c>
      <c r="AY175">
        <v>3.68667936379995</v>
      </c>
      <c r="AZ175">
        <v>3.9227626410223202</v>
      </c>
      <c r="BA175">
        <v>4.2704732103054202</v>
      </c>
      <c r="BB175">
        <v>4.5390786777753203</v>
      </c>
      <c r="BC175">
        <v>4.6516690280458102</v>
      </c>
      <c r="BD175">
        <v>4.7315082550048801</v>
      </c>
      <c r="BE175">
        <v>5.2001177104059897</v>
      </c>
      <c r="BF175">
        <v>5.3746611840106704</v>
      </c>
      <c r="BG175">
        <v>5.6261276000598501</v>
      </c>
      <c r="BH175">
        <v>5.8761988526080398</v>
      </c>
      <c r="BI175">
        <v>6.3386533689645299</v>
      </c>
      <c r="BJ175">
        <v>6.9216036796569798</v>
      </c>
      <c r="BK175">
        <v>7.1296629905700701</v>
      </c>
      <c r="BL175" s="9">
        <v>7.1147084236145002</v>
      </c>
      <c r="BM175" s="9">
        <v>6.82631635665894</v>
      </c>
      <c r="BN175" s="9">
        <v>6.7169837951660201</v>
      </c>
      <c r="BO175" s="9">
        <v>6.6733530529981397</v>
      </c>
      <c r="BP175" s="9">
        <v>6.9305892848468904</v>
      </c>
      <c r="BQ175">
        <v>7.0536334934188396</v>
      </c>
      <c r="BR175">
        <v>7.2773375837985901</v>
      </c>
    </row>
    <row r="176" spans="1:70" x14ac:dyDescent="0.3">
      <c r="A176" t="s">
        <v>432</v>
      </c>
      <c r="B176" t="s">
        <v>433</v>
      </c>
      <c r="C176" t="s">
        <v>95</v>
      </c>
      <c r="D176" t="s">
        <v>96</v>
      </c>
    </row>
    <row r="177" spans="1:70" x14ac:dyDescent="0.3">
      <c r="A177" t="s">
        <v>434</v>
      </c>
      <c r="B177" t="s">
        <v>435</v>
      </c>
      <c r="C177" t="s">
        <v>95</v>
      </c>
      <c r="D177" t="s">
        <v>96</v>
      </c>
      <c r="AI177">
        <v>156.14699978325399</v>
      </c>
      <c r="AJ177">
        <v>147.05058505006099</v>
      </c>
      <c r="AK177">
        <v>136.29513835328501</v>
      </c>
      <c r="AL177">
        <v>127.988392971313</v>
      </c>
      <c r="AM177">
        <v>153.15014551009301</v>
      </c>
      <c r="AN177">
        <v>156.37941257519799</v>
      </c>
      <c r="AO177">
        <v>164.26953455274901</v>
      </c>
      <c r="AP177">
        <v>172.77531649822399</v>
      </c>
      <c r="AQ177">
        <v>181.23998741469899</v>
      </c>
      <c r="AR177">
        <v>179.38969989815499</v>
      </c>
      <c r="AS177">
        <v>180.991597877591</v>
      </c>
      <c r="AT177">
        <v>185.878433644491</v>
      </c>
      <c r="AU177">
        <v>187.74228313148799</v>
      </c>
      <c r="AV177">
        <v>183.76041498525899</v>
      </c>
      <c r="AW177">
        <v>179.64076375482099</v>
      </c>
      <c r="AX177">
        <v>189.132550556604</v>
      </c>
      <c r="AY177">
        <v>186.219637608699</v>
      </c>
      <c r="AZ177">
        <v>194.06554512190399</v>
      </c>
      <c r="BA177">
        <v>209.68269199574499</v>
      </c>
      <c r="BB177">
        <v>217.12931087396001</v>
      </c>
      <c r="BC177">
        <v>221.97699102132799</v>
      </c>
      <c r="BD177">
        <v>226.12777709960901</v>
      </c>
      <c r="BE177">
        <v>232.25746179420099</v>
      </c>
      <c r="BF177">
        <v>239.66518630226901</v>
      </c>
      <c r="BG177">
        <v>240.351208944006</v>
      </c>
      <c r="BH177">
        <v>244.95086740341301</v>
      </c>
      <c r="BI177">
        <v>250.64566267207499</v>
      </c>
      <c r="BJ177">
        <v>250.78845214843801</v>
      </c>
      <c r="BK177">
        <v>251.85302734375</v>
      </c>
      <c r="BL177" s="9">
        <v>231.897216796875</v>
      </c>
      <c r="BM177" s="9">
        <v>222.84327697753901</v>
      </c>
      <c r="BN177" s="9">
        <v>212.88813781738301</v>
      </c>
      <c r="BO177" s="9">
        <v>207.16184053828499</v>
      </c>
      <c r="BP177" s="9">
        <v>206.556683343202</v>
      </c>
      <c r="BQ177">
        <v>216.50417668186</v>
      </c>
      <c r="BR177">
        <v>207.234045559658</v>
      </c>
    </row>
    <row r="178" spans="1:70" x14ac:dyDescent="0.3">
      <c r="A178" t="s">
        <v>436</v>
      </c>
      <c r="B178" t="s">
        <v>437</v>
      </c>
      <c r="C178" t="s">
        <v>95</v>
      </c>
      <c r="D178" t="s">
        <v>96</v>
      </c>
      <c r="AI178">
        <v>2.5598513323482899</v>
      </c>
      <c r="AJ178">
        <v>2.94320564041141</v>
      </c>
      <c r="AK178">
        <v>4.2229878575356796</v>
      </c>
      <c r="AL178">
        <v>5.84290443632172</v>
      </c>
      <c r="AM178">
        <v>8.1976395980638905</v>
      </c>
      <c r="AN178">
        <v>14.0835080856227</v>
      </c>
      <c r="AO178">
        <v>17.494106958143199</v>
      </c>
      <c r="AP178">
        <v>18.066939610733101</v>
      </c>
      <c r="AQ178">
        <v>18.939786469193699</v>
      </c>
      <c r="AR178">
        <v>21.183737388566499</v>
      </c>
      <c r="AS178">
        <v>25.4112675689029</v>
      </c>
      <c r="AT178">
        <v>27.355859041198801</v>
      </c>
      <c r="AU178">
        <v>32.623454270125301</v>
      </c>
      <c r="AV178">
        <v>35.1284178343356</v>
      </c>
      <c r="AW178">
        <v>41.299151895137797</v>
      </c>
      <c r="AX178">
        <v>47.995659714644802</v>
      </c>
      <c r="AY178">
        <v>57.671045971347702</v>
      </c>
      <c r="AZ178">
        <v>60.136287623899001</v>
      </c>
      <c r="BA178">
        <v>63.673119643377703</v>
      </c>
      <c r="BB178">
        <v>63.716986116460198</v>
      </c>
      <c r="BC178">
        <v>73.240027963501106</v>
      </c>
      <c r="BD178">
        <v>78.776527404785199</v>
      </c>
      <c r="BE178">
        <v>86.681543677259398</v>
      </c>
      <c r="BF178">
        <v>89.960988145520503</v>
      </c>
      <c r="BG178">
        <v>92.319542473923306</v>
      </c>
      <c r="BH178">
        <v>96.189365529446704</v>
      </c>
      <c r="BI178">
        <v>104.499952232403</v>
      </c>
      <c r="BJ178">
        <v>114.824493408203</v>
      </c>
      <c r="BK178">
        <v>123.914825439453</v>
      </c>
      <c r="BL178" s="9">
        <v>129.64744567871099</v>
      </c>
      <c r="BM178" s="9">
        <v>134.63909912109401</v>
      </c>
      <c r="BN178" s="9">
        <v>146.71768188476599</v>
      </c>
      <c r="BO178" s="9">
        <v>147.99723201364199</v>
      </c>
      <c r="BP178" s="9">
        <v>158.178769064314</v>
      </c>
      <c r="BQ178">
        <v>176.07968459645801</v>
      </c>
      <c r="BR178">
        <v>195.02254851570899</v>
      </c>
    </row>
    <row r="179" spans="1:70" x14ac:dyDescent="0.3">
      <c r="A179" t="s">
        <v>438</v>
      </c>
      <c r="B179" t="s">
        <v>439</v>
      </c>
      <c r="C179" t="s">
        <v>95</v>
      </c>
      <c r="D179" t="s">
        <v>96</v>
      </c>
      <c r="AI179">
        <v>6.2825882595098595E-2</v>
      </c>
      <c r="AJ179">
        <v>1.84238083405344</v>
      </c>
      <c r="AK179">
        <v>2.2276217498552802</v>
      </c>
      <c r="AL179">
        <v>2.61977290102433</v>
      </c>
      <c r="AM179">
        <v>2.76454327494372</v>
      </c>
      <c r="AN179">
        <v>3.0704128215745601</v>
      </c>
      <c r="AO179">
        <v>3.3048771173731302</v>
      </c>
      <c r="AP179">
        <v>3.5665249107779</v>
      </c>
      <c r="AQ179">
        <v>4.0216564076146204</v>
      </c>
      <c r="AR179">
        <v>4.3314100803797704</v>
      </c>
      <c r="AS179">
        <v>4.59828835316429</v>
      </c>
      <c r="AT179">
        <v>4.8226819892684603</v>
      </c>
      <c r="AU179">
        <v>4.90314633407485</v>
      </c>
      <c r="AV179">
        <v>5.0645467587582704</v>
      </c>
      <c r="AW179">
        <v>5.3783065679975701</v>
      </c>
      <c r="AX179">
        <v>5.7293480365557601</v>
      </c>
      <c r="AY179">
        <v>5.9952445472080704</v>
      </c>
      <c r="AZ179">
        <v>6.4017785904357396</v>
      </c>
      <c r="BA179">
        <v>7.2981973686454698</v>
      </c>
      <c r="BB179">
        <v>7.6913002263153896</v>
      </c>
      <c r="BC179">
        <v>8.0653814036591793</v>
      </c>
      <c r="BD179">
        <v>8.7095584869384801</v>
      </c>
      <c r="BE179">
        <v>9.3221436830871909</v>
      </c>
      <c r="BF179">
        <v>9.6330434817027495</v>
      </c>
      <c r="BG179">
        <v>10.0315089647279</v>
      </c>
      <c r="BH179">
        <v>10.3769956491351</v>
      </c>
      <c r="BI179">
        <v>10.3718349580235</v>
      </c>
      <c r="BJ179">
        <v>10.5358943939209</v>
      </c>
      <c r="BK179">
        <v>10.8195791244507</v>
      </c>
      <c r="BL179" s="9">
        <v>10.8463048934937</v>
      </c>
      <c r="BM179" s="9">
        <v>10.6103572845459</v>
      </c>
      <c r="BN179" s="9">
        <v>10.564323425293001</v>
      </c>
      <c r="BO179" s="9">
        <v>10.6898638091211</v>
      </c>
      <c r="BP179" s="9">
        <v>11.419855127758099</v>
      </c>
      <c r="BQ179">
        <v>11.959986631639699</v>
      </c>
      <c r="BR179">
        <v>12.5185500987327</v>
      </c>
    </row>
    <row r="180" spans="1:70" x14ac:dyDescent="0.3">
      <c r="A180" t="s">
        <v>440</v>
      </c>
      <c r="B180" t="s">
        <v>441</v>
      </c>
      <c r="C180" t="s">
        <v>95</v>
      </c>
      <c r="D180" t="s">
        <v>96</v>
      </c>
      <c r="AI180">
        <v>0.917489</v>
      </c>
      <c r="AJ180">
        <v>0.91513999999999995</v>
      </c>
      <c r="AK180">
        <v>0.91708100000000004</v>
      </c>
      <c r="AL180">
        <v>0.91015699999999999</v>
      </c>
      <c r="AM180">
        <v>0.90951099999999996</v>
      </c>
      <c r="AN180">
        <v>0.90922599999999998</v>
      </c>
      <c r="AO180">
        <v>0.90512800000000004</v>
      </c>
      <c r="AP180">
        <v>0.90861499999999995</v>
      </c>
      <c r="AQ180">
        <v>0.90589200000000003</v>
      </c>
      <c r="AR180">
        <v>0.90635699999999997</v>
      </c>
      <c r="AS180">
        <v>0.89024700000000001</v>
      </c>
      <c r="AT180">
        <v>0.904914</v>
      </c>
      <c r="AU180">
        <v>0.90086299999999997</v>
      </c>
      <c r="AV180">
        <v>0.92557</v>
      </c>
      <c r="AW180">
        <v>0.90788899999999995</v>
      </c>
      <c r="AX180">
        <v>0.89713900000000002</v>
      </c>
      <c r="AY180">
        <v>0.87210799999999999</v>
      </c>
      <c r="AZ180">
        <v>0.86003600000000002</v>
      </c>
      <c r="BA180">
        <v>0.84777499999999995</v>
      </c>
      <c r="BB180">
        <v>0.84792699999999999</v>
      </c>
      <c r="BC180">
        <v>0.85428899999999997</v>
      </c>
      <c r="BD180">
        <v>0.83606499999999995</v>
      </c>
      <c r="BE180">
        <v>0.82440800000000003</v>
      </c>
      <c r="BF180">
        <v>0.79816600000000004</v>
      </c>
      <c r="BG180">
        <v>0.80879800000000002</v>
      </c>
      <c r="BH180">
        <v>0.80997799999999998</v>
      </c>
      <c r="BI180">
        <v>0.79544800000000004</v>
      </c>
      <c r="BJ180">
        <v>0.78215000000000001</v>
      </c>
      <c r="BK180">
        <v>0.77674699999999997</v>
      </c>
      <c r="BL180" s="9">
        <v>0.76732900000000004</v>
      </c>
      <c r="BM180" s="9">
        <v>0.74782800000000005</v>
      </c>
      <c r="BN180" s="9">
        <v>0.74153500000000006</v>
      </c>
      <c r="BO180" s="9">
        <v>0.714036</v>
      </c>
      <c r="BP180" s="9">
        <v>0.73069499999999998</v>
      </c>
      <c r="BQ180">
        <v>0.73142099999999999</v>
      </c>
      <c r="BR180">
        <v>0.74676900000000002</v>
      </c>
    </row>
    <row r="181" spans="1:70" x14ac:dyDescent="0.3">
      <c r="A181" t="s">
        <v>442</v>
      </c>
      <c r="B181" t="s">
        <v>443</v>
      </c>
      <c r="C181" t="s">
        <v>95</v>
      </c>
      <c r="D181" t="s">
        <v>96</v>
      </c>
      <c r="AI181">
        <v>9.5766410000000004</v>
      </c>
      <c r="AJ181">
        <v>9.4682580000000005</v>
      </c>
      <c r="AK181">
        <v>9.1980730000000008</v>
      </c>
      <c r="AL181">
        <v>9.1911190000000005</v>
      </c>
      <c r="AM181">
        <v>8.9849340000000009</v>
      </c>
      <c r="AN181">
        <v>9.0698349999999994</v>
      </c>
      <c r="AO181">
        <v>8.9732559999999992</v>
      </c>
      <c r="AP181">
        <v>9.0559659999999997</v>
      </c>
      <c r="AQ181">
        <v>9.3118029999999994</v>
      </c>
      <c r="AR181">
        <v>9.2837390000000006</v>
      </c>
      <c r="AS181">
        <v>9.0834600000000005</v>
      </c>
      <c r="AT181">
        <v>9.1753020000000003</v>
      </c>
      <c r="AU181">
        <v>9.0567299999999999</v>
      </c>
      <c r="AV181">
        <v>9.1981490000000008</v>
      </c>
      <c r="AW181">
        <v>9.126614</v>
      </c>
      <c r="AX181">
        <v>9.0052040000000009</v>
      </c>
      <c r="AY181">
        <v>8.7820470000000004</v>
      </c>
      <c r="AZ181">
        <v>8.9212399999999992</v>
      </c>
      <c r="BA181">
        <v>8.8592809999999993</v>
      </c>
      <c r="BB181">
        <v>9.0794479999999993</v>
      </c>
      <c r="BC181">
        <v>9.1538299999999992</v>
      </c>
      <c r="BD181">
        <v>9.0827360000000006</v>
      </c>
      <c r="BE181">
        <v>9.0370849999999994</v>
      </c>
      <c r="BF181">
        <v>9.0293489999999998</v>
      </c>
      <c r="BG181">
        <v>9.2784580000000005</v>
      </c>
      <c r="BH181">
        <v>9.9325159999999997</v>
      </c>
      <c r="BI181">
        <v>10.0419</v>
      </c>
      <c r="BJ181">
        <v>9.7498299999999993</v>
      </c>
      <c r="BK181">
        <v>9.5839990000000004</v>
      </c>
      <c r="BL181" s="9">
        <v>9.4811519999999998</v>
      </c>
      <c r="BM181" s="9">
        <v>9.5883240000000001</v>
      </c>
      <c r="BN181" s="9">
        <v>8.9847040000000007</v>
      </c>
      <c r="BO181" s="9">
        <v>8.3714969999999997</v>
      </c>
      <c r="BP181" s="9">
        <v>8.9182210000000008</v>
      </c>
      <c r="BQ181">
        <v>9.1421430000000008</v>
      </c>
      <c r="BR181">
        <v>9.4516609999999996</v>
      </c>
    </row>
    <row r="182" spans="1:70" x14ac:dyDescent="0.3">
      <c r="A182" t="s">
        <v>444</v>
      </c>
      <c r="B182" t="s">
        <v>445</v>
      </c>
      <c r="C182" t="s">
        <v>95</v>
      </c>
      <c r="D182" t="s">
        <v>96</v>
      </c>
      <c r="AI182">
        <v>6.8545438427309904</v>
      </c>
      <c r="AJ182">
        <v>7.4620684917230102</v>
      </c>
      <c r="AK182">
        <v>8.6447364434261296</v>
      </c>
      <c r="AL182">
        <v>9.3544676813316308</v>
      </c>
      <c r="AM182">
        <v>9.5999985368975107</v>
      </c>
      <c r="AN182">
        <v>9.9953106268521505</v>
      </c>
      <c r="AO182">
        <v>10.583488574168999</v>
      </c>
      <c r="AP182">
        <v>11.161398046745701</v>
      </c>
      <c r="AQ182">
        <v>11.4907510122412</v>
      </c>
      <c r="AR182">
        <v>12.337353841778199</v>
      </c>
      <c r="AS182">
        <v>12.603636841415</v>
      </c>
      <c r="AT182">
        <v>12.7467176998949</v>
      </c>
      <c r="AU182">
        <v>13.0455556902547</v>
      </c>
      <c r="AV182">
        <v>13.1857655266256</v>
      </c>
      <c r="AW182">
        <v>13.3754629262205</v>
      </c>
      <c r="AX182">
        <v>13.7624445273762</v>
      </c>
      <c r="AY182">
        <v>14.3333487752887</v>
      </c>
      <c r="AZ182">
        <v>15.016323674865401</v>
      </c>
      <c r="BA182">
        <v>15.5604151914022</v>
      </c>
      <c r="BB182">
        <v>17.925257887903101</v>
      </c>
      <c r="BC182">
        <v>20.392556568014999</v>
      </c>
      <c r="BD182">
        <v>25.254611968994102</v>
      </c>
      <c r="BE182">
        <v>25.897916921116199</v>
      </c>
      <c r="BF182">
        <v>26.580755750206201</v>
      </c>
      <c r="BG182">
        <v>27.808190662104298</v>
      </c>
      <c r="BH182">
        <v>29.454920942730102</v>
      </c>
      <c r="BI182">
        <v>31.3487650786609</v>
      </c>
      <c r="BJ182">
        <v>30.475105285644499</v>
      </c>
      <c r="BK182">
        <v>31.110364913940401</v>
      </c>
      <c r="BL182" s="9">
        <v>31.8753757476807</v>
      </c>
      <c r="BM182" s="9">
        <v>31.695337295532202</v>
      </c>
      <c r="BN182" s="9">
        <v>32.481678009033203</v>
      </c>
      <c r="BO182" s="9">
        <v>32.823950967729701</v>
      </c>
      <c r="BP182" s="9">
        <v>33.472456753874802</v>
      </c>
      <c r="BQ182">
        <v>33.811251866564497</v>
      </c>
      <c r="BR182">
        <v>33.898200103430199</v>
      </c>
    </row>
    <row r="183" spans="1:70" x14ac:dyDescent="0.3">
      <c r="A183" t="s">
        <v>446</v>
      </c>
      <c r="B183" t="s">
        <v>447</v>
      </c>
      <c r="C183" t="s">
        <v>95</v>
      </c>
      <c r="D183" t="s">
        <v>96</v>
      </c>
      <c r="AI183">
        <v>0.46285882328909</v>
      </c>
      <c r="AJ183">
        <v>0.51226320585088303</v>
      </c>
      <c r="AK183">
        <v>0.59412710861436702</v>
      </c>
      <c r="AL183">
        <v>0.64485567607686201</v>
      </c>
      <c r="AM183">
        <v>0.60884791812750405</v>
      </c>
      <c r="AN183">
        <v>0.606888331636805</v>
      </c>
      <c r="AO183">
        <v>0.62014015037874903</v>
      </c>
      <c r="AP183">
        <v>0.64695008272267895</v>
      </c>
      <c r="AQ183">
        <v>0.66492580906297505</v>
      </c>
      <c r="AR183">
        <v>0.69976098394085595</v>
      </c>
      <c r="AS183">
        <v>0.72235178814157897</v>
      </c>
      <c r="AT183">
        <v>0.74451600541479102</v>
      </c>
      <c r="AU183">
        <v>0.77626862118241902</v>
      </c>
      <c r="AV183">
        <v>0.80397178286405002</v>
      </c>
      <c r="AW183">
        <v>0.82699084175610604</v>
      </c>
      <c r="AX183">
        <v>0.74590625462869398</v>
      </c>
      <c r="AY183">
        <v>0.65052787937635703</v>
      </c>
      <c r="AZ183">
        <v>0.60440658248525103</v>
      </c>
      <c r="BA183">
        <v>0.71566738727218104</v>
      </c>
      <c r="BB183">
        <v>1.0758862395261899</v>
      </c>
      <c r="BC183">
        <v>0.95667131650228299</v>
      </c>
      <c r="BD183">
        <v>0.998753796315207</v>
      </c>
      <c r="BE183">
        <v>1.1707132925638399</v>
      </c>
      <c r="BF183">
        <v>1.0378478236208</v>
      </c>
      <c r="BG183">
        <v>1.03372847376045</v>
      </c>
      <c r="BH183">
        <v>0.93534436720064895</v>
      </c>
      <c r="BI183">
        <v>1.1689159277468699</v>
      </c>
      <c r="BJ183">
        <v>1.32686419959344</v>
      </c>
      <c r="BK183">
        <v>1.5247700959753101</v>
      </c>
      <c r="BL183" s="9">
        <v>1.4309632431571999</v>
      </c>
      <c r="BM183" s="9">
        <v>1.4774615581128501</v>
      </c>
      <c r="BN183" s="9">
        <v>1.41003609186483</v>
      </c>
      <c r="BO183" s="9">
        <v>1.6389262562775899</v>
      </c>
      <c r="BP183" s="9">
        <v>1.53436035491782</v>
      </c>
      <c r="BQ183">
        <v>1.5741930321783499</v>
      </c>
      <c r="BR183">
        <v>1.5928709327253801</v>
      </c>
    </row>
    <row r="184" spans="1:70" x14ac:dyDescent="0.3">
      <c r="A184" t="s">
        <v>10</v>
      </c>
      <c r="B184" t="s">
        <v>448</v>
      </c>
      <c r="C184" t="s">
        <v>95</v>
      </c>
      <c r="D184" t="s">
        <v>96</v>
      </c>
      <c r="AI184">
        <v>1.5434859999999999</v>
      </c>
      <c r="AJ184">
        <v>1.4988870000000001</v>
      </c>
      <c r="AK184">
        <v>1.4909429999999999</v>
      </c>
      <c r="AL184">
        <v>1.4890399999999999</v>
      </c>
      <c r="AM184">
        <v>1.4629289999999999</v>
      </c>
      <c r="AN184">
        <v>1.4665379999999999</v>
      </c>
      <c r="AO184">
        <v>1.472926</v>
      </c>
      <c r="AP184">
        <v>1.451281</v>
      </c>
      <c r="AQ184">
        <v>1.4491620000000001</v>
      </c>
      <c r="AR184">
        <v>1.43466</v>
      </c>
      <c r="AS184">
        <v>1.444868</v>
      </c>
      <c r="AT184">
        <v>1.4734480000000001</v>
      </c>
      <c r="AU184">
        <v>1.4689620000000001</v>
      </c>
      <c r="AV184">
        <v>1.4952840000000001</v>
      </c>
      <c r="AW184">
        <v>1.505044</v>
      </c>
      <c r="AX184">
        <v>1.5349999999999999</v>
      </c>
      <c r="AY184">
        <v>1.48217</v>
      </c>
      <c r="AZ184">
        <v>1.5067740000000001</v>
      </c>
      <c r="BA184">
        <v>1.4907090000000001</v>
      </c>
      <c r="BB184">
        <v>1.472321</v>
      </c>
      <c r="BC184">
        <v>1.496739</v>
      </c>
      <c r="BD184">
        <v>1.4859150000000001</v>
      </c>
      <c r="BE184">
        <v>1.495622</v>
      </c>
      <c r="BF184">
        <v>1.4459789999999999</v>
      </c>
      <c r="BG184">
        <v>1.4407300000000001</v>
      </c>
      <c r="BH184">
        <v>1.4780139999999999</v>
      </c>
      <c r="BI184">
        <v>1.4410080000000001</v>
      </c>
      <c r="BJ184">
        <v>1.4309590000000001</v>
      </c>
      <c r="BK184">
        <v>1.4700599999999999</v>
      </c>
      <c r="BL184" s="9">
        <v>1.436661</v>
      </c>
      <c r="BM184" s="9">
        <v>1.422947</v>
      </c>
      <c r="BN184" s="9">
        <v>1.4636640000000001</v>
      </c>
      <c r="BO184" s="9">
        <v>1.43316</v>
      </c>
      <c r="BP184" s="9">
        <v>1.461074</v>
      </c>
      <c r="BQ184">
        <v>1.4639120000000001</v>
      </c>
      <c r="BR184">
        <v>1.4729570000000001</v>
      </c>
    </row>
    <row r="185" spans="1:70" x14ac:dyDescent="0.3">
      <c r="A185" t="s">
        <v>449</v>
      </c>
      <c r="B185" t="s">
        <v>450</v>
      </c>
      <c r="C185" t="s">
        <v>95</v>
      </c>
      <c r="D185" t="s">
        <v>96</v>
      </c>
    </row>
    <row r="186" spans="1:70" x14ac:dyDescent="0.3">
      <c r="A186" t="s">
        <v>451</v>
      </c>
      <c r="B186" t="s">
        <v>452</v>
      </c>
      <c r="C186" t="s">
        <v>95</v>
      </c>
      <c r="D186" t="s">
        <v>96</v>
      </c>
      <c r="AI186">
        <v>0.10783982252085</v>
      </c>
      <c r="AJ186">
        <v>9.5443279980407206E-2</v>
      </c>
      <c r="AK186">
        <v>9.4505040781866098E-2</v>
      </c>
      <c r="AL186">
        <v>8.7343402859581296E-2</v>
      </c>
      <c r="AM186">
        <v>8.5131247908145302E-2</v>
      </c>
      <c r="AN186">
        <v>8.4849430214890595E-2</v>
      </c>
      <c r="AO186">
        <v>8.9500587832004999E-2</v>
      </c>
      <c r="AP186">
        <v>8.6017684103477196E-2</v>
      </c>
      <c r="AQ186">
        <v>7.5703482473835002E-2</v>
      </c>
      <c r="AR186">
        <v>8.2722394789854603E-2</v>
      </c>
      <c r="AS186">
        <v>9.5082260276508998E-2</v>
      </c>
      <c r="AT186">
        <v>8.8672920818325299E-2</v>
      </c>
      <c r="AU186">
        <v>9.1413795633008402E-2</v>
      </c>
      <c r="AV186">
        <v>9.8284158534003893E-2</v>
      </c>
      <c r="AW186">
        <v>0.107670879540499</v>
      </c>
      <c r="AX186">
        <v>0.127086845018234</v>
      </c>
      <c r="AY186">
        <v>0.14123990774976899</v>
      </c>
      <c r="AZ186">
        <v>0.148596190595468</v>
      </c>
      <c r="BA186">
        <v>0.19338648166948899</v>
      </c>
      <c r="BB186">
        <v>0.14406974964504399</v>
      </c>
      <c r="BC186">
        <v>0.16280126145531701</v>
      </c>
      <c r="BD186">
        <v>0.184847801923752</v>
      </c>
      <c r="BE186">
        <v>0.18953929185889501</v>
      </c>
      <c r="BF186">
        <v>0.19185159907721999</v>
      </c>
      <c r="BG186">
        <v>0.20131348909361299</v>
      </c>
      <c r="BH186">
        <v>0.20055912505529899</v>
      </c>
      <c r="BI186">
        <v>0.19736289913466501</v>
      </c>
      <c r="BJ186">
        <v>0.203804805874825</v>
      </c>
      <c r="BK186">
        <v>0.202545270323753</v>
      </c>
      <c r="BL186" s="9">
        <v>0.19797746837139099</v>
      </c>
      <c r="BM186" s="9">
        <v>0.18353722989559201</v>
      </c>
      <c r="BN186" s="9">
        <v>0.19268426299095201</v>
      </c>
      <c r="BO186" s="9">
        <v>0.20956478383386401</v>
      </c>
      <c r="BP186" s="9">
        <v>0.19259749738847901</v>
      </c>
      <c r="BQ186">
        <v>0.18659147307791399</v>
      </c>
      <c r="BR186">
        <v>0.18133921417517199</v>
      </c>
    </row>
    <row r="187" spans="1:70" x14ac:dyDescent="0.3">
      <c r="A187" t="s">
        <v>453</v>
      </c>
      <c r="B187" t="s">
        <v>454</v>
      </c>
      <c r="C187" t="s">
        <v>95</v>
      </c>
      <c r="D187" t="s">
        <v>96</v>
      </c>
    </row>
    <row r="188" spans="1:70" x14ac:dyDescent="0.3">
      <c r="A188" t="s">
        <v>455</v>
      </c>
      <c r="B188" t="s">
        <v>456</v>
      </c>
      <c r="C188" t="s">
        <v>95</v>
      </c>
      <c r="D188" t="s">
        <v>96</v>
      </c>
      <c r="AI188">
        <v>6.2980304004810304</v>
      </c>
      <c r="AJ188">
        <v>6.9139694754922498</v>
      </c>
      <c r="AK188">
        <v>7.4495278052776603</v>
      </c>
      <c r="AL188">
        <v>7.9202232592015998</v>
      </c>
      <c r="AM188">
        <v>8.7649537435132299</v>
      </c>
      <c r="AN188">
        <v>9.7015547105273203</v>
      </c>
      <c r="AO188">
        <v>10.3249004476829</v>
      </c>
      <c r="AP188">
        <v>11.508280698694399</v>
      </c>
      <c r="AQ188">
        <v>12.236872151541901</v>
      </c>
      <c r="AR188">
        <v>12.773475406447499</v>
      </c>
      <c r="AS188">
        <v>12.955319483402601</v>
      </c>
      <c r="AT188">
        <v>13.431852288370401</v>
      </c>
      <c r="AU188">
        <v>13.7449699673721</v>
      </c>
      <c r="AV188">
        <v>13.9577125812755</v>
      </c>
      <c r="AW188">
        <v>14.577823742303201</v>
      </c>
      <c r="AX188">
        <v>14.919970649705901</v>
      </c>
      <c r="AY188">
        <v>15.3417034193448</v>
      </c>
      <c r="AZ188">
        <v>16.480213028355202</v>
      </c>
      <c r="BA188">
        <v>17.934385748672099</v>
      </c>
      <c r="BB188">
        <v>20.030156818079298</v>
      </c>
      <c r="BC188">
        <v>21.8851120177154</v>
      </c>
      <c r="BD188">
        <v>24.9616813659668</v>
      </c>
      <c r="BE188">
        <v>26.589825053548399</v>
      </c>
      <c r="BF188">
        <v>28.424393011693599</v>
      </c>
      <c r="BG188">
        <v>30.247989546786101</v>
      </c>
      <c r="BH188">
        <v>31.2534611756898</v>
      </c>
      <c r="BI188">
        <v>32.102139201435698</v>
      </c>
      <c r="BJ188">
        <v>33.2462348937988</v>
      </c>
      <c r="BK188">
        <v>34.682361602783203</v>
      </c>
      <c r="BL188" s="9">
        <v>37.670619964599602</v>
      </c>
      <c r="BM188" s="9">
        <v>40.074733734130902</v>
      </c>
      <c r="BN188" s="9">
        <v>43.440723419189503</v>
      </c>
      <c r="BO188" s="9">
        <v>46.208482266721198</v>
      </c>
      <c r="BP188" s="9">
        <v>56.152187572350002</v>
      </c>
      <c r="BQ188">
        <v>66.872640843469199</v>
      </c>
      <c r="BR188">
        <v>67.836811515574595</v>
      </c>
    </row>
    <row r="189" spans="1:70" x14ac:dyDescent="0.3">
      <c r="A189" t="s">
        <v>457</v>
      </c>
      <c r="B189" t="s">
        <v>458</v>
      </c>
      <c r="C189" t="s">
        <v>95</v>
      </c>
      <c r="D189" t="s">
        <v>96</v>
      </c>
      <c r="AI189">
        <v>0.51009928617685796</v>
      </c>
      <c r="AJ189">
        <v>0.49584450971095301</v>
      </c>
      <c r="AK189">
        <v>0.50933255142035805</v>
      </c>
      <c r="AL189">
        <v>0.51522530431071101</v>
      </c>
      <c r="AM189">
        <v>0.52301683620743999</v>
      </c>
      <c r="AN189">
        <v>0.51466683216211095</v>
      </c>
      <c r="AO189">
        <v>0.51525236639667205</v>
      </c>
      <c r="AP189">
        <v>0.51430538048892305</v>
      </c>
      <c r="AQ189">
        <v>0.51404833738225497</v>
      </c>
      <c r="AR189">
        <v>0.50979804647863103</v>
      </c>
      <c r="AS189">
        <v>0.490916127226173</v>
      </c>
      <c r="AT189">
        <v>0.48697083643540401</v>
      </c>
      <c r="AU189">
        <v>0.48870225994467498</v>
      </c>
      <c r="AV189">
        <v>0.48458973862452898</v>
      </c>
      <c r="AW189">
        <v>0.48423249796223899</v>
      </c>
      <c r="AX189">
        <v>0.47737899105659398</v>
      </c>
      <c r="AY189">
        <v>0.47316881486930301</v>
      </c>
      <c r="AZ189">
        <v>0.473852902495144</v>
      </c>
      <c r="BA189">
        <v>0.49965351286170701</v>
      </c>
      <c r="BB189">
        <v>0.52804175170999201</v>
      </c>
      <c r="BC189">
        <v>0.53500864332696196</v>
      </c>
      <c r="BD189">
        <v>0.55296015739440896</v>
      </c>
      <c r="BE189">
        <v>0.56820538526077302</v>
      </c>
      <c r="BF189">
        <v>0.55982048863463096</v>
      </c>
      <c r="BG189">
        <v>0.54205592092605104</v>
      </c>
      <c r="BH189">
        <v>0.51688422519237598</v>
      </c>
      <c r="BI189">
        <v>0.48989344379920302</v>
      </c>
      <c r="BJ189">
        <v>0.46803081035614003</v>
      </c>
      <c r="BK189">
        <v>0.49752205610275302</v>
      </c>
      <c r="BL189" s="9">
        <v>0.49572920799255399</v>
      </c>
      <c r="BM189" s="9">
        <v>0.49193319678306602</v>
      </c>
      <c r="BN189" s="9">
        <v>0.501403868198395</v>
      </c>
      <c r="BO189" s="9">
        <v>0.47838858133020101</v>
      </c>
      <c r="BP189" s="9">
        <v>0.47174339856375502</v>
      </c>
      <c r="BQ189">
        <v>0.46250170927617401</v>
      </c>
      <c r="BR189">
        <v>0.45076892365415999</v>
      </c>
    </row>
    <row r="190" spans="1:70" x14ac:dyDescent="0.3">
      <c r="A190" t="s">
        <v>459</v>
      </c>
      <c r="B190" t="s">
        <v>460</v>
      </c>
      <c r="C190" t="s">
        <v>95</v>
      </c>
      <c r="D190" t="s">
        <v>96</v>
      </c>
      <c r="AI190">
        <v>7.3761895859096302E-2</v>
      </c>
      <c r="AJ190">
        <v>0.341077206259703</v>
      </c>
      <c r="AK190">
        <v>0.56444647284771599</v>
      </c>
      <c r="AL190">
        <v>0.80713153988094799</v>
      </c>
      <c r="AM190">
        <v>1.0011639161999</v>
      </c>
      <c r="AN190">
        <v>1.1137579070419299</v>
      </c>
      <c r="AO190">
        <v>1.19969235671521</v>
      </c>
      <c r="AP190">
        <v>1.2652489642324201</v>
      </c>
      <c r="AQ190">
        <v>1.3183897008149801</v>
      </c>
      <c r="AR190">
        <v>1.3381424170781999</v>
      </c>
      <c r="AS190">
        <v>1.3546233287218199</v>
      </c>
      <c r="AT190">
        <v>1.33082419413875</v>
      </c>
      <c r="AU190">
        <v>1.31188834434943</v>
      </c>
      <c r="AV190">
        <v>1.3096937222257301</v>
      </c>
      <c r="AW190">
        <v>1.3554798555351599</v>
      </c>
      <c r="AX190">
        <v>1.36031989473074</v>
      </c>
      <c r="AY190">
        <v>1.4206585696707801</v>
      </c>
      <c r="AZ190">
        <v>1.4038033247350299</v>
      </c>
      <c r="BA190">
        <v>1.3924624450099301</v>
      </c>
      <c r="BB190">
        <v>1.41248672354535</v>
      </c>
      <c r="BC190">
        <v>1.47522183234021</v>
      </c>
      <c r="BD190">
        <v>1.5429053306579601</v>
      </c>
      <c r="BE190">
        <v>1.5985105706211</v>
      </c>
      <c r="BF190">
        <v>1.6145506829960099</v>
      </c>
      <c r="BG190">
        <v>1.64340328251833</v>
      </c>
      <c r="BH190">
        <v>1.71067607184917</v>
      </c>
      <c r="BI190">
        <v>1.7389302487434499</v>
      </c>
      <c r="BJ190">
        <v>1.7442377805709799</v>
      </c>
      <c r="BK190">
        <v>1.75371789932251</v>
      </c>
      <c r="BL190" s="9">
        <v>1.7312808036804199</v>
      </c>
      <c r="BM190" s="9">
        <v>1.7062081098556501</v>
      </c>
      <c r="BN190" s="9">
        <v>1.7335400581359901</v>
      </c>
      <c r="BO190" s="9">
        <v>1.69146364933462</v>
      </c>
      <c r="BP190" s="9">
        <v>1.7397185005998399</v>
      </c>
      <c r="BQ190">
        <v>1.78990272678921</v>
      </c>
      <c r="BR190">
        <v>1.8359228527603699</v>
      </c>
    </row>
    <row r="191" spans="1:70" x14ac:dyDescent="0.3">
      <c r="A191" t="s">
        <v>461</v>
      </c>
      <c r="B191" t="s">
        <v>462</v>
      </c>
      <c r="C191" t="s">
        <v>95</v>
      </c>
      <c r="D191" t="s">
        <v>96</v>
      </c>
      <c r="AI191">
        <v>7.4870954967856402</v>
      </c>
      <c r="AJ191">
        <v>8.4295425375302795</v>
      </c>
      <c r="AK191">
        <v>8.8913272028395198</v>
      </c>
      <c r="AL191">
        <v>9.2769003031294304</v>
      </c>
      <c r="AM191">
        <v>9.9967278820178596</v>
      </c>
      <c r="AN191">
        <v>10.539723043203001</v>
      </c>
      <c r="AO191">
        <v>11.1460605831066</v>
      </c>
      <c r="AP191">
        <v>11.6430058624665</v>
      </c>
      <c r="AQ191">
        <v>12.7176415981058</v>
      </c>
      <c r="AR191">
        <v>13.3345612497349</v>
      </c>
      <c r="AS191">
        <v>13.7976794469821</v>
      </c>
      <c r="AT191">
        <v>14.2520402975863</v>
      </c>
      <c r="AU191">
        <v>14.6277428659908</v>
      </c>
      <c r="AV191">
        <v>14.8024330167932</v>
      </c>
      <c r="AW191">
        <v>15.263947678294301</v>
      </c>
      <c r="AX191">
        <v>15.6747099538582</v>
      </c>
      <c r="AY191">
        <v>15.9830453143522</v>
      </c>
      <c r="AZ191">
        <v>16.0538547582216</v>
      </c>
      <c r="BA191">
        <v>16.8811450381626</v>
      </c>
      <c r="BB191">
        <v>17.237079455919101</v>
      </c>
      <c r="BC191">
        <v>17.7744813624854</v>
      </c>
      <c r="BD191">
        <v>18.097654342651399</v>
      </c>
      <c r="BE191">
        <v>18.117367836970001</v>
      </c>
      <c r="BF191">
        <v>18.524680034983401</v>
      </c>
      <c r="BG191">
        <v>19.0280566369191</v>
      </c>
      <c r="BH191">
        <v>19.205350005440199</v>
      </c>
      <c r="BI191">
        <v>19.203667896172199</v>
      </c>
      <c r="BJ191">
        <v>19.6985569000244</v>
      </c>
      <c r="BK191">
        <v>19.964513778686499</v>
      </c>
      <c r="BL191" s="9">
        <v>19.738296508789102</v>
      </c>
      <c r="BM191" s="9">
        <v>19.441434860229499</v>
      </c>
      <c r="BN191" s="9">
        <v>19.37526512146</v>
      </c>
      <c r="BO191" s="9">
        <v>19.0815308222484</v>
      </c>
      <c r="BP191" s="9">
        <v>19.247361134795302</v>
      </c>
      <c r="BQ191">
        <v>19.326552518187398</v>
      </c>
      <c r="BR191">
        <v>19.069580238078</v>
      </c>
    </row>
    <row r="192" spans="1:70" x14ac:dyDescent="0.3">
      <c r="A192" t="s">
        <v>463</v>
      </c>
      <c r="B192" t="s">
        <v>464</v>
      </c>
      <c r="C192" t="s">
        <v>95</v>
      </c>
      <c r="D192" t="s">
        <v>96</v>
      </c>
      <c r="AI192">
        <v>0.66805595343409696</v>
      </c>
      <c r="AJ192">
        <v>0.67180277999566695</v>
      </c>
      <c r="AK192">
        <v>0.689997540141849</v>
      </c>
      <c r="AL192">
        <v>0.70755407504827394</v>
      </c>
      <c r="AM192">
        <v>0.71044319323923599</v>
      </c>
      <c r="AN192">
        <v>0.71542648597567804</v>
      </c>
      <c r="AO192">
        <v>0.723020842329685</v>
      </c>
      <c r="AP192">
        <v>0.72695355419615304</v>
      </c>
      <c r="AQ192">
        <v>0.73034599252458099</v>
      </c>
      <c r="AR192">
        <v>0.736379077512053</v>
      </c>
      <c r="AS192">
        <v>0.76672217854997304</v>
      </c>
      <c r="AT192">
        <v>0.74474167430010296</v>
      </c>
      <c r="AU192">
        <v>0.71443534078423399</v>
      </c>
      <c r="AV192">
        <v>0.68022316517815995</v>
      </c>
      <c r="AW192">
        <v>0.68904030206661704</v>
      </c>
      <c r="AX192">
        <v>0.72467076918877704</v>
      </c>
      <c r="AY192">
        <v>0.72073160127203795</v>
      </c>
      <c r="AZ192">
        <v>0.71605698215576397</v>
      </c>
      <c r="BA192">
        <v>0.75534114167278699</v>
      </c>
      <c r="BB192">
        <v>0.73999493370007197</v>
      </c>
      <c r="BC192">
        <v>0.75492094792339304</v>
      </c>
      <c r="BD192">
        <v>0.749237503264511</v>
      </c>
      <c r="BE192">
        <v>0.79367045033991901</v>
      </c>
      <c r="BF192">
        <v>0.83313716572108798</v>
      </c>
      <c r="BG192">
        <v>0.85236918170567899</v>
      </c>
      <c r="BH192">
        <v>0.89763131888627901</v>
      </c>
      <c r="BI192">
        <v>0.93667946498711696</v>
      </c>
      <c r="BJ192">
        <v>0.91088887698572996</v>
      </c>
      <c r="BK192">
        <v>0.88881040304272696</v>
      </c>
      <c r="BL192" s="9">
        <v>0.85278084050467895</v>
      </c>
      <c r="BM192" s="9">
        <v>0.82231914641812798</v>
      </c>
      <c r="BN192" s="9">
        <v>0.81334802715789101</v>
      </c>
      <c r="BO192" s="9">
        <v>0.80016847679783198</v>
      </c>
      <c r="BP192" s="9">
        <v>0.85065986296197005</v>
      </c>
      <c r="BQ192">
        <v>0.86276463697053096</v>
      </c>
      <c r="BR192">
        <v>0.84732899567776698</v>
      </c>
    </row>
    <row r="193" spans="1:70" x14ac:dyDescent="0.3">
      <c r="A193" t="s">
        <v>465</v>
      </c>
      <c r="B193" t="s">
        <v>466</v>
      </c>
      <c r="C193" t="s">
        <v>95</v>
      </c>
      <c r="D193" t="s">
        <v>96</v>
      </c>
      <c r="AI193">
        <v>0.72710617232532804</v>
      </c>
      <c r="AJ193">
        <v>0.75251747289736404</v>
      </c>
      <c r="AK193">
        <v>0.756910838963329</v>
      </c>
      <c r="AL193">
        <v>0.72093142302111202</v>
      </c>
      <c r="AM193">
        <v>0.75705655737323996</v>
      </c>
      <c r="AN193">
        <v>0.85904852509408103</v>
      </c>
      <c r="AO193">
        <v>0.85888919839365396</v>
      </c>
      <c r="AP193">
        <v>0.91547541078588501</v>
      </c>
      <c r="AQ193">
        <v>1.03696670581343</v>
      </c>
      <c r="AR193">
        <v>1.13567651640116</v>
      </c>
      <c r="AS193">
        <v>1.2560261572604901</v>
      </c>
      <c r="AT193">
        <v>1.3132953857798499</v>
      </c>
      <c r="AU193">
        <v>1.4521388945229701</v>
      </c>
      <c r="AV193">
        <v>1.5029056802084</v>
      </c>
      <c r="AW193">
        <v>1.4343902006687099</v>
      </c>
      <c r="AX193">
        <v>1.56021327666545</v>
      </c>
      <c r="AY193">
        <v>1.6562659457695199</v>
      </c>
      <c r="AZ193">
        <v>1.67461741857201</v>
      </c>
      <c r="BA193">
        <v>1.7704984895509399</v>
      </c>
      <c r="BB193">
        <v>1.6737867861077</v>
      </c>
      <c r="BC193">
        <v>1.81768878883212</v>
      </c>
      <c r="BD193">
        <v>1.85903340416986</v>
      </c>
      <c r="BE193">
        <v>1.81455909391943</v>
      </c>
      <c r="BF193">
        <v>1.84819213711619</v>
      </c>
      <c r="BG193">
        <v>1.91532790412937</v>
      </c>
      <c r="BH193">
        <v>1.8743531501589701</v>
      </c>
      <c r="BI193">
        <v>1.90345749044487</v>
      </c>
      <c r="BJ193">
        <v>2.0139490019418802</v>
      </c>
      <c r="BK193">
        <v>2.1617445867630498</v>
      </c>
      <c r="BL193" s="9">
        <v>2.1492355703155401</v>
      </c>
      <c r="BM193" s="9">
        <v>2.1553805814598999</v>
      </c>
      <c r="BN193" s="9">
        <v>2.3006738726773102</v>
      </c>
      <c r="BO193" s="9">
        <v>2.47034741836789</v>
      </c>
      <c r="BP193" s="9">
        <v>2.2787741482034201</v>
      </c>
      <c r="BQ193">
        <v>2.2963323613423898</v>
      </c>
      <c r="BR193">
        <v>2.38719956855142</v>
      </c>
    </row>
    <row r="194" spans="1:70" x14ac:dyDescent="0.3">
      <c r="A194" t="s">
        <v>467</v>
      </c>
      <c r="B194" t="s">
        <v>468</v>
      </c>
      <c r="C194" t="s">
        <v>95</v>
      </c>
      <c r="D194" t="s">
        <v>96</v>
      </c>
      <c r="AI194">
        <v>0.265905</v>
      </c>
      <c r="AJ194">
        <v>0.39932899999999999</v>
      </c>
      <c r="AK194">
        <v>0.541238</v>
      </c>
      <c r="AL194">
        <v>0.690716</v>
      </c>
      <c r="AM194">
        <v>0.92808100000000004</v>
      </c>
      <c r="AN194">
        <v>1.163351</v>
      </c>
      <c r="AO194">
        <v>1.3507629999999999</v>
      </c>
      <c r="AP194">
        <v>1.512912</v>
      </c>
      <c r="AQ194">
        <v>1.6549020000000001</v>
      </c>
      <c r="AR194">
        <v>1.7376560000000001</v>
      </c>
      <c r="AS194">
        <v>1.832541</v>
      </c>
      <c r="AT194">
        <v>1.8372580000000001</v>
      </c>
      <c r="AU194">
        <v>1.799795</v>
      </c>
      <c r="AV194">
        <v>1.8045949999999999</v>
      </c>
      <c r="AW194">
        <v>1.8302389999999999</v>
      </c>
      <c r="AX194">
        <v>1.8675949999999999</v>
      </c>
      <c r="AY194">
        <v>1.850859</v>
      </c>
      <c r="AZ194">
        <v>1.853583</v>
      </c>
      <c r="BA194">
        <v>1.8422430000000001</v>
      </c>
      <c r="BB194">
        <v>1.8682380000000001</v>
      </c>
      <c r="BC194">
        <v>1.805328</v>
      </c>
      <c r="BD194">
        <v>1.8014239999999999</v>
      </c>
      <c r="BE194">
        <v>1.796168</v>
      </c>
      <c r="BF194">
        <v>1.7620450000000001</v>
      </c>
      <c r="BG194">
        <v>1.767142</v>
      </c>
      <c r="BH194">
        <v>1.7651159999999999</v>
      </c>
      <c r="BI194">
        <v>1.7328429999999999</v>
      </c>
      <c r="BJ194">
        <v>1.7428790000000001</v>
      </c>
      <c r="BK194">
        <v>1.748426</v>
      </c>
      <c r="BL194" s="9">
        <v>1.6985570000000001</v>
      </c>
      <c r="BM194" s="9">
        <v>1.6981839999999999</v>
      </c>
      <c r="BN194" s="9">
        <v>1.7527889999999999</v>
      </c>
      <c r="BO194" s="9">
        <v>1.8002750000000001</v>
      </c>
      <c r="BP194" s="9">
        <v>1.920474</v>
      </c>
      <c r="BQ194">
        <v>1.949414</v>
      </c>
      <c r="BR194">
        <v>1.9695590000000001</v>
      </c>
    </row>
    <row r="195" spans="1:70" x14ac:dyDescent="0.3">
      <c r="A195" t="s">
        <v>469</v>
      </c>
      <c r="B195" t="s">
        <v>470</v>
      </c>
      <c r="C195" t="s">
        <v>95</v>
      </c>
      <c r="D195" t="s">
        <v>96</v>
      </c>
    </row>
    <row r="196" spans="1:70" x14ac:dyDescent="0.3">
      <c r="A196" t="s">
        <v>471</v>
      </c>
      <c r="B196" t="s">
        <v>472</v>
      </c>
      <c r="C196" t="s">
        <v>95</v>
      </c>
      <c r="D196" t="s">
        <v>96</v>
      </c>
      <c r="AI196">
        <v>0.64523103563853101</v>
      </c>
      <c r="AJ196">
        <v>0.643617587876955</v>
      </c>
      <c r="AK196">
        <v>0.64548985123478297</v>
      </c>
      <c r="AL196">
        <v>0.64243843432674697</v>
      </c>
      <c r="AM196">
        <v>0.64899940249033305</v>
      </c>
      <c r="AN196">
        <v>0.65330603798780895</v>
      </c>
      <c r="AO196">
        <v>0.66665555471827498</v>
      </c>
      <c r="AP196">
        <v>0.66408526999221895</v>
      </c>
      <c r="AQ196">
        <v>0.69847215147965203</v>
      </c>
      <c r="AR196">
        <v>0.69886940634668704</v>
      </c>
      <c r="AS196">
        <v>0.70590747385392005</v>
      </c>
      <c r="AT196">
        <v>0.72836649701905698</v>
      </c>
      <c r="AU196">
        <v>0.73550846497645295</v>
      </c>
      <c r="AV196">
        <v>0.75313019185863395</v>
      </c>
      <c r="AW196">
        <v>0.72393126315977696</v>
      </c>
      <c r="AX196">
        <v>0.74818036498398499</v>
      </c>
      <c r="AY196">
        <v>0.76566503438063205</v>
      </c>
      <c r="AZ196">
        <v>0.77366559071233698</v>
      </c>
      <c r="BA196">
        <v>0.80884826861812198</v>
      </c>
      <c r="BB196">
        <v>0.843944297871148</v>
      </c>
      <c r="BC196">
        <v>0.85460717358340699</v>
      </c>
      <c r="BD196">
        <v>0.85717541246428897</v>
      </c>
      <c r="BE196">
        <v>0.86484054405039001</v>
      </c>
      <c r="BF196">
        <v>0.87399548778220604</v>
      </c>
      <c r="BG196">
        <v>0.88222159445493897</v>
      </c>
      <c r="BH196">
        <v>0.90466688850717003</v>
      </c>
      <c r="BI196">
        <v>0.92967282266241702</v>
      </c>
      <c r="BJ196">
        <v>0.95173203945159901</v>
      </c>
      <c r="BK196">
        <v>0.91020529854142396</v>
      </c>
      <c r="BL196" s="9">
        <v>0.87886614931829998</v>
      </c>
      <c r="BM196" s="9">
        <v>0.85263970444525805</v>
      </c>
      <c r="BN196" s="9">
        <v>0.80422812700271595</v>
      </c>
      <c r="BO196" s="9">
        <v>0.78008445112354896</v>
      </c>
      <c r="BP196" s="9">
        <v>0.77719174443440298</v>
      </c>
      <c r="BQ196">
        <v>0.78185755076996299</v>
      </c>
      <c r="BR196">
        <v>0.77823013704756805</v>
      </c>
    </row>
    <row r="197" spans="1:70" x14ac:dyDescent="0.3">
      <c r="A197" t="s">
        <v>473</v>
      </c>
      <c r="B197" t="s">
        <v>474</v>
      </c>
      <c r="C197" t="s">
        <v>95</v>
      </c>
      <c r="D197" t="s">
        <v>96</v>
      </c>
    </row>
    <row r="198" spans="1:70" x14ac:dyDescent="0.3">
      <c r="A198" t="s">
        <v>475</v>
      </c>
      <c r="B198" t="s">
        <v>476</v>
      </c>
      <c r="C198" t="s">
        <v>95</v>
      </c>
      <c r="D198" t="s">
        <v>96</v>
      </c>
      <c r="AI198">
        <v>0.47596500000000003</v>
      </c>
      <c r="AJ198">
        <v>0.50683199999999995</v>
      </c>
      <c r="AK198">
        <v>0.55225900000000006</v>
      </c>
      <c r="AL198">
        <v>0.57926599999999995</v>
      </c>
      <c r="AM198">
        <v>0.60843100000000006</v>
      </c>
      <c r="AN198">
        <v>0.61636899999999994</v>
      </c>
      <c r="AO198">
        <v>0.62828099999999998</v>
      </c>
      <c r="AP198">
        <v>0.64110900000000004</v>
      </c>
      <c r="AQ198">
        <v>0.65674399999999999</v>
      </c>
      <c r="AR198">
        <v>0.66064199999999995</v>
      </c>
      <c r="AS198">
        <v>0.66088999999999998</v>
      </c>
      <c r="AT198">
        <v>0.67092700000000005</v>
      </c>
      <c r="AU198">
        <v>0.67208100000000004</v>
      </c>
      <c r="AV198">
        <v>0.66984500000000002</v>
      </c>
      <c r="AW198">
        <v>0.67621799999999999</v>
      </c>
      <c r="AX198">
        <v>0.66425900000000004</v>
      </c>
      <c r="AY198">
        <v>0.64029700000000001</v>
      </c>
      <c r="AZ198">
        <v>0.64669299999999996</v>
      </c>
      <c r="BA198">
        <v>0.63614800000000005</v>
      </c>
      <c r="BB198">
        <v>0.62702100000000005</v>
      </c>
      <c r="BC198">
        <v>0.62329900000000005</v>
      </c>
      <c r="BD198">
        <v>0.62308300000000005</v>
      </c>
      <c r="BE198">
        <v>0.60539799999999999</v>
      </c>
      <c r="BF198">
        <v>0.58360699999999999</v>
      </c>
      <c r="BG198">
        <v>0.57886800000000005</v>
      </c>
      <c r="BH198">
        <v>0.58494699999999999</v>
      </c>
      <c r="BI198">
        <v>0.57141600000000004</v>
      </c>
      <c r="BJ198">
        <v>0.57568799999999998</v>
      </c>
      <c r="BK198">
        <v>0.57122700000000004</v>
      </c>
      <c r="BL198" s="9">
        <v>0.55068700000000004</v>
      </c>
      <c r="BM198" s="9">
        <v>0.54281500000000005</v>
      </c>
      <c r="BN198" s="9">
        <v>0.54047199999999995</v>
      </c>
      <c r="BO198" s="9">
        <v>0.51668999999999998</v>
      </c>
      <c r="BP198" s="9">
        <v>0.51320100000000002</v>
      </c>
      <c r="BQ198">
        <v>0.51599300000000003</v>
      </c>
      <c r="BR198">
        <v>0.53421799999999997</v>
      </c>
    </row>
    <row r="199" spans="1:70" x14ac:dyDescent="0.3">
      <c r="A199" t="s">
        <v>477</v>
      </c>
      <c r="B199" t="s">
        <v>478</v>
      </c>
      <c r="C199" t="s">
        <v>95</v>
      </c>
      <c r="D199" t="s">
        <v>96</v>
      </c>
      <c r="AI199">
        <v>314.20494268399602</v>
      </c>
      <c r="AJ199">
        <v>380.27261001719</v>
      </c>
      <c r="AK199">
        <v>424.16010876169298</v>
      </c>
      <c r="AL199">
        <v>464.97129231352</v>
      </c>
      <c r="AM199">
        <v>512.49115235351701</v>
      </c>
      <c r="AN199">
        <v>557.56643055833899</v>
      </c>
      <c r="AO199">
        <v>610.07947305733796</v>
      </c>
      <c r="AP199">
        <v>620.19429044815695</v>
      </c>
      <c r="AQ199">
        <v>713.01571412491103</v>
      </c>
      <c r="AR199">
        <v>778.15504696893402</v>
      </c>
      <c r="AS199">
        <v>872.50372393010605</v>
      </c>
      <c r="AT199">
        <v>972.20143212887103</v>
      </c>
      <c r="AU199">
        <v>1129.15853915964</v>
      </c>
      <c r="AV199">
        <v>1274.9896656738199</v>
      </c>
      <c r="AW199">
        <v>1388.5455528899099</v>
      </c>
      <c r="AX199">
        <v>1520.7199336855799</v>
      </c>
      <c r="AY199">
        <v>1605.8699390320701</v>
      </c>
      <c r="AZ199">
        <v>1761.06784583233</v>
      </c>
      <c r="BA199">
        <v>1938.99526646412</v>
      </c>
      <c r="BB199">
        <v>1997.4094969335799</v>
      </c>
      <c r="BC199">
        <v>2065.3035594575099</v>
      </c>
      <c r="BD199">
        <v>2126.669921875</v>
      </c>
      <c r="BE199">
        <v>2279.1122268741701</v>
      </c>
      <c r="BF199">
        <v>2291.04989447452</v>
      </c>
      <c r="BG199">
        <v>2354.5225824281702</v>
      </c>
      <c r="BH199">
        <v>2413.5409756455401</v>
      </c>
      <c r="BI199">
        <v>2456.8839201876199</v>
      </c>
      <c r="BJ199">
        <v>2473.22973632813</v>
      </c>
      <c r="BK199">
        <v>2537.22705078125</v>
      </c>
      <c r="BL199" s="9">
        <v>2567.44946289063</v>
      </c>
      <c r="BM199" s="9">
        <v>2538.99243164063</v>
      </c>
      <c r="BN199" s="9">
        <v>2628.08447265625</v>
      </c>
      <c r="BO199" s="9">
        <v>2650.43374354361</v>
      </c>
      <c r="BP199" s="9">
        <v>2612.6526374548398</v>
      </c>
      <c r="BQ199">
        <v>2619.9271651736699</v>
      </c>
      <c r="BR199">
        <v>2627.1178512135298</v>
      </c>
    </row>
    <row r="200" spans="1:70" x14ac:dyDescent="0.3">
      <c r="A200" t="s">
        <v>479</v>
      </c>
      <c r="B200" t="s">
        <v>480</v>
      </c>
      <c r="C200" t="s">
        <v>95</v>
      </c>
      <c r="D200" t="s">
        <v>96</v>
      </c>
      <c r="AM200">
        <v>0.57237860514973504</v>
      </c>
      <c r="AN200">
        <v>0.60427077209038405</v>
      </c>
      <c r="AO200">
        <v>0.60893185861914301</v>
      </c>
      <c r="AP200">
        <v>0.57565700568265998</v>
      </c>
      <c r="AQ200">
        <v>0.53867792018593796</v>
      </c>
      <c r="AR200">
        <v>0.51507000081244403</v>
      </c>
      <c r="AS200">
        <v>0.55625140728152001</v>
      </c>
      <c r="AT200">
        <v>0.55676004512338995</v>
      </c>
      <c r="AU200">
        <v>0.55639233072830396</v>
      </c>
      <c r="AV200">
        <v>0.53402331562209304</v>
      </c>
      <c r="AW200">
        <v>0.49479321571732598</v>
      </c>
      <c r="AX200">
        <v>0.480020560568715</v>
      </c>
      <c r="AY200">
        <v>0.490773991514182</v>
      </c>
      <c r="AZ200">
        <v>0.50062191818037405</v>
      </c>
      <c r="BA200">
        <v>0.57469673551960099</v>
      </c>
      <c r="BB200">
        <v>0.58175617436245597</v>
      </c>
      <c r="BC200">
        <v>0.65061966480724398</v>
      </c>
      <c r="BD200">
        <v>0.67201765050687001</v>
      </c>
      <c r="BE200">
        <v>0.61676878765038101</v>
      </c>
      <c r="BF200">
        <v>0.65737795544745103</v>
      </c>
      <c r="BG200">
        <v>0.62287973923132001</v>
      </c>
      <c r="BH200">
        <v>0.56709953616152597</v>
      </c>
      <c r="BI200">
        <v>0.58190009696281997</v>
      </c>
      <c r="BJ200">
        <v>0.59285582316083596</v>
      </c>
      <c r="BK200">
        <v>0.57310748444339699</v>
      </c>
      <c r="BL200" s="9">
        <v>0.56186330047757205</v>
      </c>
      <c r="BM200" s="9">
        <v>0.54288335540470101</v>
      </c>
      <c r="BN200" s="9">
        <v>0.64957737297955698</v>
      </c>
      <c r="BO200" s="9">
        <v>0.61664839392475401</v>
      </c>
      <c r="BP200" s="9">
        <v>0.58386480563631904</v>
      </c>
      <c r="BQ200">
        <v>0.63476824992838199</v>
      </c>
      <c r="BR200">
        <v>0.63425809329855998</v>
      </c>
    </row>
    <row r="201" spans="1:70" x14ac:dyDescent="0.3">
      <c r="A201" t="s">
        <v>481</v>
      </c>
      <c r="B201" t="s">
        <v>482</v>
      </c>
      <c r="C201" t="s">
        <v>95</v>
      </c>
      <c r="D201" t="s">
        <v>96</v>
      </c>
    </row>
    <row r="202" spans="1:70" x14ac:dyDescent="0.3">
      <c r="A202" t="s">
        <v>483</v>
      </c>
      <c r="B202" t="s">
        <v>484</v>
      </c>
      <c r="C202" t="s">
        <v>95</v>
      </c>
      <c r="D202" t="s">
        <v>96</v>
      </c>
    </row>
    <row r="203" spans="1:70" x14ac:dyDescent="0.3">
      <c r="A203" t="s">
        <v>485</v>
      </c>
      <c r="B203" t="s">
        <v>486</v>
      </c>
      <c r="C203" t="s">
        <v>95</v>
      </c>
      <c r="D203" t="s">
        <v>96</v>
      </c>
    </row>
    <row r="204" spans="1:70" x14ac:dyDescent="0.3">
      <c r="A204" t="s">
        <v>487</v>
      </c>
      <c r="B204" t="s">
        <v>488</v>
      </c>
      <c r="C204" t="s">
        <v>95</v>
      </c>
      <c r="D204" t="s">
        <v>96</v>
      </c>
      <c r="AI204">
        <v>1.06407848905568</v>
      </c>
      <c r="AJ204">
        <v>0.97884919582426699</v>
      </c>
      <c r="AK204">
        <v>0.95487899755167405</v>
      </c>
      <c r="AL204">
        <v>0.88477131811269905</v>
      </c>
      <c r="AM204">
        <v>0.88015841802906603</v>
      </c>
      <c r="AN204">
        <v>0.92904296629633898</v>
      </c>
      <c r="AO204">
        <v>0.97307975371868005</v>
      </c>
      <c r="AP204">
        <v>0.91756512629640197</v>
      </c>
      <c r="AQ204">
        <v>0.740573635185382</v>
      </c>
      <c r="AR204">
        <v>0.84619829747174002</v>
      </c>
      <c r="AS204">
        <v>1.09765701899215</v>
      </c>
      <c r="AT204">
        <v>1.0203274737889501</v>
      </c>
      <c r="AU204">
        <v>1.0349425836600801</v>
      </c>
      <c r="AV204">
        <v>1.1892304686912001</v>
      </c>
      <c r="AW204">
        <v>1.3098811456042201</v>
      </c>
      <c r="AX204">
        <v>1.6579698062711901</v>
      </c>
      <c r="AY204">
        <v>1.7428538746809601</v>
      </c>
      <c r="AZ204">
        <v>1.8830269976005201</v>
      </c>
      <c r="BA204">
        <v>2.27049878363789</v>
      </c>
      <c r="BB204">
        <v>1.71006860778593</v>
      </c>
      <c r="BC204">
        <v>1.85174922273486</v>
      </c>
      <c r="BD204">
        <v>2.1525144577026398</v>
      </c>
      <c r="BE204">
        <v>2.1821235324042898</v>
      </c>
      <c r="BF204">
        <v>2.2307909913505801</v>
      </c>
      <c r="BG204">
        <v>2.35098046824301</v>
      </c>
      <c r="BH204">
        <v>2.4487217493805198</v>
      </c>
      <c r="BI204">
        <v>2.4791683354312699</v>
      </c>
      <c r="BJ204">
        <v>2.3182621002197301</v>
      </c>
      <c r="BK204">
        <v>2.3500742912292498</v>
      </c>
      <c r="BL204" s="9">
        <v>2.2632255554199201</v>
      </c>
      <c r="BM204" s="9">
        <v>2.2900722026825</v>
      </c>
      <c r="BN204" s="9">
        <v>2.2354798316955602</v>
      </c>
      <c r="BO204" s="9">
        <v>2.62710050034016</v>
      </c>
      <c r="BP204" s="9">
        <v>2.2624562712692602</v>
      </c>
      <c r="BQ204">
        <v>2.1741622567455301</v>
      </c>
      <c r="BR204">
        <v>2.0482980288713999</v>
      </c>
    </row>
    <row r="205" spans="1:70" x14ac:dyDescent="0.3">
      <c r="A205" t="s">
        <v>489</v>
      </c>
      <c r="B205" t="s">
        <v>490</v>
      </c>
      <c r="C205" t="s">
        <v>95</v>
      </c>
      <c r="D205" t="s">
        <v>96</v>
      </c>
      <c r="AI205">
        <v>7.0026230239344795E-4</v>
      </c>
      <c r="AJ205">
        <v>1.9982254385605999E-3</v>
      </c>
      <c r="AK205">
        <v>5.8583533903527798E-3</v>
      </c>
      <c r="AL205">
        <v>1.8730918799323901E-2</v>
      </c>
      <c r="AM205">
        <v>4.3835247746170002E-2</v>
      </c>
      <c r="AN205">
        <v>6.1797885421272798E-2</v>
      </c>
      <c r="AO205">
        <v>8.7623811396077805E-2</v>
      </c>
      <c r="AP205">
        <v>0.20318999357734799</v>
      </c>
      <c r="AQ205">
        <v>0.29654598273510802</v>
      </c>
      <c r="AR205">
        <v>0.43833222271822198</v>
      </c>
      <c r="AS205">
        <v>0.61596955998821201</v>
      </c>
      <c r="AT205">
        <v>0.81353513076985995</v>
      </c>
      <c r="AU205">
        <v>0.97835050177045102</v>
      </c>
      <c r="AV205">
        <v>1.1767696502145899</v>
      </c>
      <c r="AW205">
        <v>1.2688837042571</v>
      </c>
      <c r="AX205">
        <v>1.4012797879749399</v>
      </c>
      <c r="AY205">
        <v>1.39974582140033</v>
      </c>
      <c r="AZ205">
        <v>1.48763042945363</v>
      </c>
      <c r="BA205">
        <v>1.5662308222249599</v>
      </c>
      <c r="BB205">
        <v>1.56645116077196</v>
      </c>
      <c r="BC205">
        <v>1.53807698217306</v>
      </c>
      <c r="BD205">
        <v>1.5500390781814599</v>
      </c>
      <c r="BE205">
        <v>1.56359476381066</v>
      </c>
      <c r="BF205">
        <v>1.6062224846059401</v>
      </c>
      <c r="BG205">
        <v>1.62836841799059</v>
      </c>
      <c r="BH205">
        <v>1.6628738917400201</v>
      </c>
      <c r="BI205">
        <v>1.5969180469125701</v>
      </c>
      <c r="BJ205">
        <v>1.6135767602236999</v>
      </c>
      <c r="BK205">
        <v>1.6655833244370299</v>
      </c>
      <c r="BL205" s="9">
        <v>1.6367916550891799</v>
      </c>
      <c r="BM205" s="9">
        <v>1.61464270254127</v>
      </c>
      <c r="BN205" s="9">
        <v>1.65245949033591</v>
      </c>
      <c r="BO205" s="9">
        <v>1.73151521944736</v>
      </c>
      <c r="BP205" s="9">
        <v>1.8149733073849701</v>
      </c>
      <c r="BQ205">
        <v>1.8814796047398099</v>
      </c>
      <c r="BR205">
        <v>1.97967891250975</v>
      </c>
    </row>
    <row r="206" spans="1:70" x14ac:dyDescent="0.3">
      <c r="A206" t="s">
        <v>491</v>
      </c>
      <c r="B206" t="s">
        <v>492</v>
      </c>
      <c r="C206" t="s">
        <v>95</v>
      </c>
      <c r="D206" t="s">
        <v>96</v>
      </c>
      <c r="AI206">
        <v>5.4231652518548098E-4</v>
      </c>
      <c r="AJ206">
        <v>1.1993376953815501E-3</v>
      </c>
      <c r="AK206">
        <v>1.8649492901842799E-2</v>
      </c>
      <c r="AL206">
        <v>0.17996161317475301</v>
      </c>
      <c r="AM206">
        <v>0.71765675786115302</v>
      </c>
      <c r="AN206">
        <v>1.7151700000000001</v>
      </c>
      <c r="AO206">
        <v>2.455975</v>
      </c>
      <c r="AP206">
        <v>2.7784209999999998</v>
      </c>
      <c r="AQ206">
        <v>3.2583989999999998</v>
      </c>
      <c r="AR206">
        <v>5.5396409999999996</v>
      </c>
      <c r="AS206">
        <v>7.3014039999999998</v>
      </c>
      <c r="AT206">
        <v>8.3228170000000006</v>
      </c>
      <c r="AU206">
        <v>9.2735040000000009</v>
      </c>
      <c r="AV206">
        <v>9.8667870000000004</v>
      </c>
      <c r="AW206">
        <v>11.556843000000001</v>
      </c>
      <c r="AX206">
        <v>12.736131</v>
      </c>
      <c r="AY206">
        <v>12.618288</v>
      </c>
      <c r="AZ206">
        <v>13.984503</v>
      </c>
      <c r="BA206">
        <v>14.341196</v>
      </c>
      <c r="BB206">
        <v>14.016913000000001</v>
      </c>
      <c r="BC206">
        <v>15.821142</v>
      </c>
      <c r="BD206">
        <v>18.443729000000001</v>
      </c>
      <c r="BE206">
        <v>19.568259999999999</v>
      </c>
      <c r="BF206">
        <v>19.505592</v>
      </c>
      <c r="BG206">
        <v>20.998875000000002</v>
      </c>
      <c r="BH206">
        <v>23.562632000000001</v>
      </c>
      <c r="BI206">
        <v>24.192336999999998</v>
      </c>
      <c r="BJ206">
        <v>24.124181</v>
      </c>
      <c r="BK206">
        <v>24.542904</v>
      </c>
      <c r="BL206" s="9">
        <v>23.9342746734619</v>
      </c>
      <c r="BM206" s="9">
        <v>23.145168304443398</v>
      </c>
      <c r="BN206" s="9">
        <v>23.685146331787099</v>
      </c>
      <c r="BO206" s="9">
        <v>26.143406350162799</v>
      </c>
      <c r="BP206" s="9">
        <v>26.889304415630502</v>
      </c>
      <c r="BQ206">
        <v>29.0330725994197</v>
      </c>
      <c r="BR206">
        <v>29.612263384649701</v>
      </c>
    </row>
    <row r="207" spans="1:70" x14ac:dyDescent="0.3">
      <c r="A207" t="s">
        <v>493</v>
      </c>
      <c r="B207" t="s">
        <v>494</v>
      </c>
      <c r="C207" t="s">
        <v>95</v>
      </c>
      <c r="D207" t="s">
        <v>96</v>
      </c>
      <c r="AI207">
        <v>61.4633803858178</v>
      </c>
      <c r="AJ207">
        <v>68.3581958528478</v>
      </c>
      <c r="AK207">
        <v>71.702911888227305</v>
      </c>
      <c r="AL207">
        <v>79.757943791974796</v>
      </c>
      <c r="AM207">
        <v>91.515339415609503</v>
      </c>
      <c r="AN207">
        <v>135.58924286262899</v>
      </c>
      <c r="AO207">
        <v>147.69358596924801</v>
      </c>
      <c r="AP207">
        <v>167.87070024421999</v>
      </c>
      <c r="AQ207">
        <v>169.703951908764</v>
      </c>
      <c r="AR207">
        <v>161.452283030936</v>
      </c>
      <c r="AS207">
        <v>163.04715043852599</v>
      </c>
      <c r="AT207">
        <v>158.830670598339</v>
      </c>
      <c r="AU207">
        <v>148.22485325103801</v>
      </c>
      <c r="AV207">
        <v>174.95127556579499</v>
      </c>
      <c r="AW207">
        <v>189.272262734344</v>
      </c>
      <c r="AX207">
        <v>200.09130276257699</v>
      </c>
      <c r="AY207">
        <v>196.15308583770499</v>
      </c>
      <c r="AZ207">
        <v>215.86421373889101</v>
      </c>
      <c r="BA207">
        <v>242.75761865605801</v>
      </c>
      <c r="BB207">
        <v>258.22769394182399</v>
      </c>
      <c r="BC207">
        <v>263.44296622284298</v>
      </c>
      <c r="BD207">
        <v>276.64923095703102</v>
      </c>
      <c r="BE207">
        <v>298.51284176975099</v>
      </c>
      <c r="BF207">
        <v>301.426256698099</v>
      </c>
      <c r="BG207">
        <v>294.91395303153399</v>
      </c>
      <c r="BH207">
        <v>296.71676861106403</v>
      </c>
      <c r="BI207">
        <v>307.71443549269799</v>
      </c>
      <c r="BJ207">
        <v>320.42010498046898</v>
      </c>
      <c r="BK207">
        <v>312.66552734375</v>
      </c>
      <c r="BL207" s="9">
        <v>311.86120605468801</v>
      </c>
      <c r="BM207" s="9">
        <v>321.47244262695301</v>
      </c>
      <c r="BN207" s="9">
        <v>300.02850341796898</v>
      </c>
      <c r="BO207" s="9">
        <v>324.72325527898198</v>
      </c>
      <c r="BP207" s="9">
        <v>349.80402657269099</v>
      </c>
      <c r="BQ207">
        <v>369.12729597143903</v>
      </c>
      <c r="BR207">
        <v>385.46303822410903</v>
      </c>
    </row>
    <row r="208" spans="1:70" x14ac:dyDescent="0.3">
      <c r="A208" t="s">
        <v>495</v>
      </c>
      <c r="B208" t="s">
        <v>496</v>
      </c>
      <c r="C208" t="s">
        <v>95</v>
      </c>
      <c r="D208" t="s">
        <v>96</v>
      </c>
    </row>
    <row r="209" spans="1:70" x14ac:dyDescent="0.3">
      <c r="A209" t="s">
        <v>497</v>
      </c>
      <c r="B209" t="s">
        <v>498</v>
      </c>
      <c r="C209" t="s">
        <v>95</v>
      </c>
      <c r="D209" t="s">
        <v>96</v>
      </c>
      <c r="AI209">
        <v>0.89582900296352896</v>
      </c>
      <c r="AJ209">
        <v>0.90003497572506896</v>
      </c>
      <c r="AK209">
        <v>0.87239602623558099</v>
      </c>
      <c r="AL209">
        <v>0.82345741772414605</v>
      </c>
      <c r="AM209">
        <v>0.81188718365572099</v>
      </c>
      <c r="AN209">
        <v>0.84064612163880803</v>
      </c>
      <c r="AO209">
        <v>0.88452799639333701</v>
      </c>
      <c r="AP209">
        <v>0.88608921563167997</v>
      </c>
      <c r="AQ209">
        <v>0.75480438863497401</v>
      </c>
      <c r="AR209">
        <v>0.82526557429421499</v>
      </c>
      <c r="AS209">
        <v>0.90309110266125903</v>
      </c>
      <c r="AT209">
        <v>0.85519693146420295</v>
      </c>
      <c r="AU209">
        <v>0.87312896019931996</v>
      </c>
      <c r="AV209">
        <v>0.89598091157244797</v>
      </c>
      <c r="AW209">
        <v>0.96298786451354002</v>
      </c>
      <c r="AX209">
        <v>1.1179223003293199</v>
      </c>
      <c r="AY209">
        <v>1.2038292555349199</v>
      </c>
      <c r="AZ209">
        <v>1.2663862657781699</v>
      </c>
      <c r="BA209">
        <v>1.46239704701699</v>
      </c>
      <c r="BB209">
        <v>1.21276098492067</v>
      </c>
      <c r="BC209">
        <v>1.40418581028858</v>
      </c>
      <c r="BD209">
        <v>1.58635425567627</v>
      </c>
      <c r="BE209">
        <v>1.65684144821838</v>
      </c>
      <c r="BF209">
        <v>1.6799139537121901</v>
      </c>
      <c r="BG209">
        <v>1.66624773610963</v>
      </c>
      <c r="BH209">
        <v>1.6170822015456801</v>
      </c>
      <c r="BI209">
        <v>1.67218384513799</v>
      </c>
      <c r="BJ209">
        <v>1.68927085399628</v>
      </c>
      <c r="BK209">
        <v>1.85423243045807</v>
      </c>
      <c r="BL209" s="9">
        <v>1.8615682125091599</v>
      </c>
      <c r="BM209" s="9">
        <v>1.9207390546798699</v>
      </c>
      <c r="BN209" s="9">
        <v>1.9094260931014999</v>
      </c>
      <c r="BO209" s="9">
        <v>2.0069488307857601</v>
      </c>
      <c r="BP209" s="9">
        <v>1.89306122462233</v>
      </c>
      <c r="BQ209">
        <v>1.8520453346829699</v>
      </c>
      <c r="BR209">
        <v>1.75530234452142</v>
      </c>
    </row>
    <row r="210" spans="1:70" x14ac:dyDescent="0.3">
      <c r="A210" t="s">
        <v>499</v>
      </c>
      <c r="B210" t="s">
        <v>500</v>
      </c>
      <c r="C210" t="s">
        <v>95</v>
      </c>
      <c r="D210" t="s">
        <v>96</v>
      </c>
      <c r="AI210">
        <v>3.8537938353192802E-3</v>
      </c>
      <c r="AJ210">
        <v>7.0369402693797999E-3</v>
      </c>
      <c r="AK210">
        <v>1.43955927446604E-2</v>
      </c>
      <c r="AL210">
        <v>2.7771206570085898E-2</v>
      </c>
      <c r="AM210">
        <v>7.0496330000851801E-2</v>
      </c>
      <c r="AN210">
        <v>0.141242375507907</v>
      </c>
      <c r="AO210">
        <v>0.18386789002075099</v>
      </c>
      <c r="AP210">
        <v>0.24929380322394501</v>
      </c>
      <c r="AQ210">
        <v>0.29006481107571302</v>
      </c>
      <c r="AR210">
        <v>0.33127556840580202</v>
      </c>
      <c r="AS210">
        <v>0.35585577588024098</v>
      </c>
      <c r="AT210">
        <v>0.42156985767857702</v>
      </c>
      <c r="AU210">
        <v>0.459956903981524</v>
      </c>
      <c r="AV210">
        <v>0.49525445003927598</v>
      </c>
      <c r="AW210">
        <v>0.56559533928133099</v>
      </c>
      <c r="AX210">
        <v>0.64741092508365405</v>
      </c>
      <c r="AY210">
        <v>0.676102556460768</v>
      </c>
      <c r="AZ210">
        <v>0.75902701189880895</v>
      </c>
      <c r="BA210">
        <v>0.81088875728385001</v>
      </c>
      <c r="BB210">
        <v>0.82092526669927302</v>
      </c>
      <c r="BC210">
        <v>0.99493296898438399</v>
      </c>
      <c r="BD210">
        <v>1.2314757108688399</v>
      </c>
      <c r="BE210">
        <v>1.6481702083618599</v>
      </c>
      <c r="BF210">
        <v>2.2314288480547901</v>
      </c>
      <c r="BG210">
        <v>2.6642906389067398</v>
      </c>
      <c r="BH210">
        <v>3.03403527703952</v>
      </c>
      <c r="BI210">
        <v>3.4668920254580802</v>
      </c>
      <c r="BJ210">
        <v>4.7729554176330602</v>
      </c>
      <c r="BK210">
        <v>7.0852689743042001</v>
      </c>
      <c r="BL210" s="9">
        <v>10.973691940307599</v>
      </c>
      <c r="BM210" s="9">
        <v>25.951431274414102</v>
      </c>
      <c r="BN210" s="9">
        <v>85.722686767578097</v>
      </c>
      <c r="BO210" s="9">
        <v>173.56543750222701</v>
      </c>
      <c r="BP210" s="9">
        <v>217.06458789012899</v>
      </c>
      <c r="BQ210">
        <v>728.41882191216598</v>
      </c>
      <c r="BR210">
        <v>1175.5877357225199</v>
      </c>
    </row>
    <row r="211" spans="1:70" x14ac:dyDescent="0.3">
      <c r="A211" t="s">
        <v>501</v>
      </c>
      <c r="B211" t="s">
        <v>502</v>
      </c>
      <c r="C211" t="s">
        <v>95</v>
      </c>
      <c r="D211" t="s">
        <v>96</v>
      </c>
      <c r="AI211">
        <v>172.26019230714701</v>
      </c>
      <c r="AJ211">
        <v>165.086159632761</v>
      </c>
      <c r="AK211">
        <v>160.072312084912</v>
      </c>
      <c r="AL211">
        <v>156.49770076803401</v>
      </c>
      <c r="AM211">
        <v>205.386253519923</v>
      </c>
      <c r="AN211">
        <v>215.47750075637799</v>
      </c>
      <c r="AO211">
        <v>220.409456118305</v>
      </c>
      <c r="AP211">
        <v>220.958464901013</v>
      </c>
      <c r="AQ211">
        <v>224.57504719348199</v>
      </c>
      <c r="AR211">
        <v>220.27787465525699</v>
      </c>
      <c r="AS211">
        <v>218.21751024403201</v>
      </c>
      <c r="AT211">
        <v>228.34017104553101</v>
      </c>
      <c r="AU211">
        <v>229.12859528311401</v>
      </c>
      <c r="AV211">
        <v>222.61881740268299</v>
      </c>
      <c r="AW211">
        <v>216.49664209186301</v>
      </c>
      <c r="AX211">
        <v>219.82468302920799</v>
      </c>
      <c r="AY211">
        <v>219.401715959802</v>
      </c>
      <c r="AZ211">
        <v>227.688786382676</v>
      </c>
      <c r="BA211">
        <v>241.73931792235501</v>
      </c>
      <c r="BB211">
        <v>236.19941488561901</v>
      </c>
      <c r="BC211">
        <v>237.10749973520501</v>
      </c>
      <c r="BD211">
        <v>241.27606201171901</v>
      </c>
      <c r="BE211">
        <v>245.065668279378</v>
      </c>
      <c r="BF211">
        <v>246.13779229814301</v>
      </c>
      <c r="BG211">
        <v>242.032296063747</v>
      </c>
      <c r="BH211">
        <v>240.49166974998101</v>
      </c>
      <c r="BI211">
        <v>242.008808995479</v>
      </c>
      <c r="BJ211">
        <v>243.58380126953099</v>
      </c>
      <c r="BK211">
        <v>238.68804931640599</v>
      </c>
      <c r="BL211" s="9">
        <v>229.86734008789099</v>
      </c>
      <c r="BM211" s="9">
        <v>224.08723449707</v>
      </c>
      <c r="BN211" s="9">
        <v>212.33055114746099</v>
      </c>
      <c r="BO211" s="9">
        <v>216.76006791239001</v>
      </c>
      <c r="BP211" s="9">
        <v>215.406192053338</v>
      </c>
      <c r="BQ211">
        <v>206.83182617938101</v>
      </c>
      <c r="BR211">
        <v>208.211053506783</v>
      </c>
    </row>
    <row r="212" spans="1:70" x14ac:dyDescent="0.3">
      <c r="A212" t="s">
        <v>503</v>
      </c>
      <c r="B212" t="s">
        <v>504</v>
      </c>
      <c r="C212" t="s">
        <v>95</v>
      </c>
      <c r="D212" t="s">
        <v>96</v>
      </c>
      <c r="AI212">
        <v>0.97139734951429402</v>
      </c>
      <c r="AJ212">
        <v>0.98129657661858705</v>
      </c>
      <c r="AK212">
        <v>0.97274658137994796</v>
      </c>
      <c r="AL212">
        <v>0.98306469350306802</v>
      </c>
      <c r="AM212">
        <v>0.99584245190474097</v>
      </c>
      <c r="AN212">
        <v>1.0063726796363199</v>
      </c>
      <c r="AO212">
        <v>1.0031652997782301</v>
      </c>
      <c r="AP212">
        <v>0.99685924627160205</v>
      </c>
      <c r="AQ212">
        <v>0.97268087072665899</v>
      </c>
      <c r="AR212">
        <v>0.92479327271929901</v>
      </c>
      <c r="AS212">
        <v>0.93924668236877595</v>
      </c>
      <c r="AT212">
        <v>0.90189677374659305</v>
      </c>
      <c r="AU212">
        <v>0.88013034214320196</v>
      </c>
      <c r="AV212">
        <v>0.84756280996684297</v>
      </c>
      <c r="AW212">
        <v>0.85804861955502698</v>
      </c>
      <c r="AX212">
        <v>0.84777441215637395</v>
      </c>
      <c r="AY212">
        <v>0.83757934434388903</v>
      </c>
      <c r="AZ212">
        <v>0.86373658725920699</v>
      </c>
      <c r="BA212">
        <v>0.835702035346233</v>
      </c>
      <c r="BB212">
        <v>0.85511386627583597</v>
      </c>
      <c r="BC212">
        <v>0.85420584238258801</v>
      </c>
      <c r="BD212">
        <v>0.84673774242401101</v>
      </c>
      <c r="BE212">
        <v>0.84543135205025599</v>
      </c>
      <c r="BF212">
        <v>0.85792252325774399</v>
      </c>
      <c r="BG212">
        <v>0.86260152288751002</v>
      </c>
      <c r="BH212">
        <v>0.877768678852892</v>
      </c>
      <c r="BI212">
        <v>0.87602060389598502</v>
      </c>
      <c r="BJ212">
        <v>0.883214712142944</v>
      </c>
      <c r="BK212">
        <v>0.86773568391799905</v>
      </c>
      <c r="BL212" s="9">
        <v>0.85412019491195701</v>
      </c>
      <c r="BM212" s="9">
        <v>0.83462834358215299</v>
      </c>
      <c r="BN212" s="9">
        <v>0.81101036071777299</v>
      </c>
      <c r="BO212" s="9">
        <v>0.87089506064474098</v>
      </c>
      <c r="BP212" s="9">
        <v>0.80144396821512698</v>
      </c>
      <c r="BQ212">
        <v>0.82791162691000597</v>
      </c>
      <c r="BR212">
        <v>0.79088571022300802</v>
      </c>
    </row>
    <row r="213" spans="1:70" x14ac:dyDescent="0.3">
      <c r="A213" t="s">
        <v>505</v>
      </c>
      <c r="B213" t="s">
        <v>506</v>
      </c>
      <c r="C213" t="s">
        <v>95</v>
      </c>
      <c r="D213" t="s">
        <v>96</v>
      </c>
      <c r="AI213">
        <v>1.89042065307148</v>
      </c>
      <c r="AJ213">
        <v>1.96107452134678</v>
      </c>
      <c r="AK213">
        <v>2.16965095108886</v>
      </c>
      <c r="AL213">
        <v>2.4073999240431001</v>
      </c>
      <c r="AM213">
        <v>2.5208269687398199</v>
      </c>
      <c r="AN213">
        <v>2.70457752568031</v>
      </c>
      <c r="AO213">
        <v>2.97689579313105</v>
      </c>
      <c r="AP213">
        <v>3.1743940315921599</v>
      </c>
      <c r="AQ213">
        <v>3.4892101136799698</v>
      </c>
      <c r="AR213">
        <v>3.7045690081900799</v>
      </c>
      <c r="AS213">
        <v>3.82388979212516</v>
      </c>
      <c r="AT213">
        <v>4.11017423339446</v>
      </c>
      <c r="AU213">
        <v>4.5037766408011199</v>
      </c>
      <c r="AV213">
        <v>4.6927849173397602</v>
      </c>
      <c r="AW213">
        <v>4.7418131041998501</v>
      </c>
      <c r="AX213">
        <v>5.0897253556993096</v>
      </c>
      <c r="AY213">
        <v>5.3493139868976201</v>
      </c>
      <c r="AZ213">
        <v>5.6922483232852397</v>
      </c>
      <c r="BA213">
        <v>5.9437166965800303</v>
      </c>
      <c r="BB213">
        <v>6.1951304141947103</v>
      </c>
      <c r="BC213">
        <v>6.22754859591599</v>
      </c>
      <c r="BD213">
        <v>6.3748621240379801</v>
      </c>
      <c r="BE213">
        <v>6.5494709460976601</v>
      </c>
      <c r="BF213">
        <v>6.5913326700976604</v>
      </c>
      <c r="BG213">
        <v>6.7163212749664698</v>
      </c>
      <c r="BH213">
        <v>6.8780004217406399</v>
      </c>
      <c r="BI213">
        <v>6.83672634525995</v>
      </c>
      <c r="BJ213">
        <v>6.8895287669140997</v>
      </c>
      <c r="BK213">
        <v>7.2644580872230797</v>
      </c>
      <c r="BL213" s="9">
        <v>7.2351716100983303</v>
      </c>
      <c r="BM213" s="9">
        <v>7.0445257612051</v>
      </c>
      <c r="BN213" s="9">
        <v>6.6970753509943997</v>
      </c>
      <c r="BO213" s="9">
        <v>6.1351635023975799</v>
      </c>
      <c r="BP213" s="9">
        <v>6.0669657276503397</v>
      </c>
      <c r="BQ213">
        <v>6.10196161300839</v>
      </c>
      <c r="BR213">
        <v>6.2316213306387302</v>
      </c>
    </row>
    <row r="214" spans="1:70" x14ac:dyDescent="0.3">
      <c r="A214" t="s">
        <v>507</v>
      </c>
      <c r="B214" t="s">
        <v>508</v>
      </c>
      <c r="C214" t="s">
        <v>95</v>
      </c>
      <c r="D214" t="s">
        <v>96</v>
      </c>
      <c r="AI214">
        <v>2.65355999259939E-2</v>
      </c>
      <c r="AJ214">
        <v>5.8717563475349302E-2</v>
      </c>
      <c r="AK214">
        <v>0.104498443529361</v>
      </c>
      <c r="AL214">
        <v>0.12937097097876199</v>
      </c>
      <c r="AM214">
        <v>0.15841157864559799</v>
      </c>
      <c r="AN214">
        <v>0.20728848847269901</v>
      </c>
      <c r="AO214">
        <v>0.26377630793239898</v>
      </c>
      <c r="AP214">
        <v>0.26514626790815599</v>
      </c>
      <c r="AQ214">
        <v>0.32453775208006902</v>
      </c>
      <c r="AR214">
        <v>0.37503123203385103</v>
      </c>
      <c r="AS214">
        <v>0.37875695048297697</v>
      </c>
      <c r="AT214">
        <v>0.63471562002856996</v>
      </c>
      <c r="AU214">
        <v>0.60041444461790106</v>
      </c>
      <c r="AV214">
        <v>0.66649651658139897</v>
      </c>
      <c r="AW214">
        <v>0.73229240296236198</v>
      </c>
      <c r="AX214">
        <v>0.82800663110167205</v>
      </c>
      <c r="AY214">
        <v>1.01237212541882</v>
      </c>
      <c r="AZ214">
        <v>1.0658439233154999</v>
      </c>
      <c r="BA214">
        <v>1.1528267857432499</v>
      </c>
      <c r="BB214">
        <v>1.2184239564293999</v>
      </c>
      <c r="BC214">
        <v>1.43399742769171</v>
      </c>
      <c r="BD214">
        <v>1.62057507324219</v>
      </c>
      <c r="BE214">
        <v>1.7575392613737699</v>
      </c>
      <c r="BF214">
        <v>1.79263795649096</v>
      </c>
      <c r="BG214">
        <v>1.8308592868493001</v>
      </c>
      <c r="BH214">
        <v>1.9125360639157101</v>
      </c>
      <c r="BI214">
        <v>2.0157416514223701</v>
      </c>
      <c r="BJ214">
        <v>2.3002014160156299</v>
      </c>
      <c r="BK214">
        <v>2.5410129394531298</v>
      </c>
      <c r="BL214" s="9">
        <v>2.8113432617187502</v>
      </c>
      <c r="BM214" s="9">
        <v>3.0558271484374999</v>
      </c>
      <c r="BN214" s="9">
        <v>3.2438640136718799</v>
      </c>
      <c r="BO214" s="9">
        <v>3.84486126434162</v>
      </c>
      <c r="BP214" s="9">
        <v>4.7925420629850004</v>
      </c>
      <c r="BQ214">
        <v>5.1651827873618803</v>
      </c>
      <c r="BR214">
        <v>5.1588367062965901</v>
      </c>
    </row>
    <row r="215" spans="1:70" x14ac:dyDescent="0.3">
      <c r="A215" t="s">
        <v>509</v>
      </c>
      <c r="B215" t="s">
        <v>510</v>
      </c>
      <c r="C215" t="s">
        <v>95</v>
      </c>
      <c r="D215" t="s">
        <v>96</v>
      </c>
      <c r="AI215">
        <v>0.31245212116986099</v>
      </c>
      <c r="AJ215">
        <v>0.324657992355189</v>
      </c>
      <c r="AK215">
        <v>0.328280022188433</v>
      </c>
      <c r="AL215">
        <v>0.34823573776806299</v>
      </c>
      <c r="AM215">
        <v>0.37438338770051599</v>
      </c>
      <c r="AN215">
        <v>0.40677115180870199</v>
      </c>
      <c r="AO215">
        <v>0.42574921862297199</v>
      </c>
      <c r="AP215">
        <v>0.43269417053521902</v>
      </c>
      <c r="AQ215">
        <v>0.44598527069038602</v>
      </c>
      <c r="AR215">
        <v>0.44413390279868498</v>
      </c>
      <c r="AS215">
        <v>0.44850916167236199</v>
      </c>
      <c r="AT215">
        <v>0.45316718341768902</v>
      </c>
      <c r="AU215">
        <v>0.45297368957620499</v>
      </c>
      <c r="AV215">
        <v>0.457377332849841</v>
      </c>
      <c r="AW215">
        <v>0.45750465394988998</v>
      </c>
      <c r="AX215">
        <v>0.46264729989194298</v>
      </c>
      <c r="AY215">
        <v>0.46825224881310101</v>
      </c>
      <c r="AZ215">
        <v>0.475939186606261</v>
      </c>
      <c r="BA215">
        <v>0.48329628405685898</v>
      </c>
      <c r="BB215">
        <v>0.48017086781574397</v>
      </c>
      <c r="BC215">
        <v>0.48673015851881002</v>
      </c>
      <c r="BD215">
        <v>0.50512027740478505</v>
      </c>
      <c r="BE215">
        <v>0.52142353098364602</v>
      </c>
      <c r="BF215">
        <v>0.505071868934312</v>
      </c>
      <c r="BG215">
        <v>0.488559921983099</v>
      </c>
      <c r="BH215">
        <v>0.47774975415875798</v>
      </c>
      <c r="BI215">
        <v>0.46139040390344399</v>
      </c>
      <c r="BJ215">
        <v>0.44841367006301902</v>
      </c>
      <c r="BK215">
        <v>0.45454740524291998</v>
      </c>
      <c r="BL215" s="9">
        <v>0.442782253026962</v>
      </c>
      <c r="BM215" s="9">
        <v>0.42556425929069502</v>
      </c>
      <c r="BN215" s="9">
        <v>0.42948478460311901</v>
      </c>
      <c r="BO215" s="9">
        <v>0.42736783828685598</v>
      </c>
      <c r="BP215" s="9">
        <v>0.41995134671094497</v>
      </c>
      <c r="BQ215">
        <v>0.415072277055406</v>
      </c>
      <c r="BR215">
        <v>0.40895348971255702</v>
      </c>
    </row>
    <row r="216" spans="1:70" x14ac:dyDescent="0.3">
      <c r="A216" t="s">
        <v>511</v>
      </c>
      <c r="B216" t="s">
        <v>512</v>
      </c>
      <c r="C216" t="s">
        <v>95</v>
      </c>
      <c r="D216" t="s">
        <v>96</v>
      </c>
      <c r="AP216">
        <v>0.74943090388900702</v>
      </c>
      <c r="AQ216">
        <v>0.75464566364386698</v>
      </c>
      <c r="AR216">
        <v>0.75568398754087196</v>
      </c>
      <c r="AS216">
        <v>0.757919581318657</v>
      </c>
      <c r="AT216">
        <v>0.761268370396049</v>
      </c>
      <c r="AU216">
        <v>0.76751100728118504</v>
      </c>
      <c r="AV216">
        <v>0.77110501666241804</v>
      </c>
      <c r="AW216">
        <v>0.766012292424882</v>
      </c>
      <c r="AX216">
        <v>0.75511222146735901</v>
      </c>
      <c r="AY216">
        <v>0.74726130760666098</v>
      </c>
      <c r="AZ216">
        <v>0.71319999446432902</v>
      </c>
      <c r="BA216">
        <v>0.71953426636323503</v>
      </c>
      <c r="BB216">
        <v>0.72227030429192696</v>
      </c>
      <c r="BC216">
        <v>0.72380503294014098</v>
      </c>
      <c r="BD216">
        <v>0.71025689999999997</v>
      </c>
      <c r="BE216">
        <v>0.72781445649667298</v>
      </c>
      <c r="BF216">
        <v>0.75350057053348796</v>
      </c>
      <c r="BG216">
        <v>0.72927189718099605</v>
      </c>
      <c r="BH216">
        <v>0.744308864340404</v>
      </c>
      <c r="BI216">
        <v>0.75566615121693204</v>
      </c>
      <c r="BJ216">
        <v>0.76251709461212203</v>
      </c>
      <c r="BK216">
        <v>0.74555036049701495</v>
      </c>
      <c r="BL216" s="9">
        <v>0.72506622866172799</v>
      </c>
      <c r="BM216" s="9">
        <v>0.704549975062565</v>
      </c>
      <c r="BN216" s="9">
        <v>0.70738214254379295</v>
      </c>
      <c r="BO216" s="9">
        <v>0.67866857253204105</v>
      </c>
      <c r="BP216" s="9">
        <v>0.70259022920456704</v>
      </c>
    </row>
    <row r="217" spans="1:70" x14ac:dyDescent="0.3">
      <c r="A217" t="s">
        <v>513</v>
      </c>
      <c r="B217" t="s">
        <v>514</v>
      </c>
      <c r="C217" t="s">
        <v>95</v>
      </c>
      <c r="D217" t="s">
        <v>96</v>
      </c>
      <c r="AI217">
        <v>651.14630682035204</v>
      </c>
      <c r="AJ217">
        <v>853.62420922329102</v>
      </c>
      <c r="AK217">
        <v>1043.26018688307</v>
      </c>
      <c r="AL217">
        <v>1576.18195141567</v>
      </c>
      <c r="AM217">
        <v>2404.5813115351202</v>
      </c>
      <c r="AN217">
        <v>3097.0880621566698</v>
      </c>
      <c r="AO217">
        <v>3951.7724656834998</v>
      </c>
      <c r="AP217">
        <v>5190.4994595477801</v>
      </c>
      <c r="AQ217">
        <v>6259.7558602402696</v>
      </c>
      <c r="AR217">
        <v>7060.4772163674097</v>
      </c>
      <c r="AS217">
        <v>7912.7592569893804</v>
      </c>
      <c r="AT217">
        <v>8376.4274278400098</v>
      </c>
      <c r="AU217">
        <v>8885.0534632542694</v>
      </c>
      <c r="AV217">
        <v>9260.1632648485902</v>
      </c>
      <c r="AW217">
        <v>9630.4765982947392</v>
      </c>
      <c r="AX217">
        <v>10837.6865594669</v>
      </c>
      <c r="AY217">
        <v>9791.4279546085509</v>
      </c>
      <c r="AZ217">
        <v>9868.4473947505103</v>
      </c>
      <c r="BA217">
        <v>9881.3417740535806</v>
      </c>
      <c r="BB217">
        <v>10054.123575195201</v>
      </c>
      <c r="BC217">
        <v>8408.9343929657607</v>
      </c>
      <c r="BD217">
        <v>8001.0313136810501</v>
      </c>
      <c r="BE217">
        <v>7863.4404705984798</v>
      </c>
      <c r="BF217">
        <v>8032.8094442989704</v>
      </c>
      <c r="BG217">
        <v>7703.5039955832999</v>
      </c>
      <c r="BH217">
        <v>7393.4756019287297</v>
      </c>
      <c r="BI217">
        <v>7239.5092692875296</v>
      </c>
      <c r="BJ217">
        <v>7390.7157446777701</v>
      </c>
      <c r="BK217">
        <v>7866.1754433053802</v>
      </c>
      <c r="BL217" s="9">
        <v>8741.2086712360506</v>
      </c>
      <c r="BM217" s="9">
        <v>9178.8068874207092</v>
      </c>
      <c r="BN217" s="9">
        <v>10268.4174304023</v>
      </c>
      <c r="BO217" s="9">
        <v>10347.4902478644</v>
      </c>
      <c r="BP217" s="9">
        <v>10428.4189246235</v>
      </c>
      <c r="BQ217">
        <v>11033.700217825201</v>
      </c>
      <c r="BR217">
        <v>12115.8880855469</v>
      </c>
    </row>
    <row r="218" spans="1:70" x14ac:dyDescent="0.3">
      <c r="A218" t="s">
        <v>515</v>
      </c>
      <c r="B218" t="s">
        <v>516</v>
      </c>
      <c r="C218" t="s">
        <v>95</v>
      </c>
      <c r="D218" t="s">
        <v>96</v>
      </c>
      <c r="AN218">
        <v>1.6560303901864899</v>
      </c>
      <c r="AO218">
        <v>3.0180766918825799</v>
      </c>
      <c r="AP218">
        <v>3.4979703200425298</v>
      </c>
      <c r="AQ218">
        <v>4.3093981287201801</v>
      </c>
      <c r="AR218">
        <v>5.4760026323959297</v>
      </c>
      <c r="AS218">
        <v>9.5966196793984508</v>
      </c>
      <c r="AT218">
        <v>17.827469671409201</v>
      </c>
      <c r="AU218">
        <v>20.3575905025533</v>
      </c>
      <c r="AV218">
        <v>22.6375262446352</v>
      </c>
      <c r="AW218">
        <v>24.096320060466301</v>
      </c>
      <c r="AX218">
        <v>27.032902097190799</v>
      </c>
      <c r="AY218">
        <v>28.830786163812601</v>
      </c>
      <c r="AZ218">
        <v>30.419318672151999</v>
      </c>
      <c r="BA218">
        <v>31.324461236910199</v>
      </c>
      <c r="BB218">
        <v>33.246311664434799</v>
      </c>
      <c r="BC218">
        <v>34.843202671826702</v>
      </c>
      <c r="BD218">
        <v>36.323822163696597</v>
      </c>
      <c r="BE218">
        <v>37.982541881975301</v>
      </c>
      <c r="BF218">
        <v>39.322885661739903</v>
      </c>
      <c r="BG218">
        <v>39.802052695038597</v>
      </c>
      <c r="BH218">
        <v>40.737483892060098</v>
      </c>
      <c r="BI218">
        <v>40.454909866244002</v>
      </c>
      <c r="BJ218">
        <v>40.821059105487997</v>
      </c>
      <c r="BK218">
        <v>41.004138385213501</v>
      </c>
      <c r="BL218" s="9">
        <v>39.649621801481402</v>
      </c>
      <c r="BM218" s="9">
        <v>39.760495898754698</v>
      </c>
      <c r="BN218" s="9">
        <v>41.108800955082103</v>
      </c>
      <c r="BO218" s="9">
        <v>42.818224962295197</v>
      </c>
      <c r="BP218" s="9">
        <v>44.711399757700697</v>
      </c>
      <c r="BQ218">
        <v>45.078863913195597</v>
      </c>
      <c r="BR218">
        <v>46.7970682889855</v>
      </c>
    </row>
    <row r="219" spans="1:70" x14ac:dyDescent="0.3">
      <c r="A219" t="s">
        <v>517</v>
      </c>
      <c r="B219" t="s">
        <v>518</v>
      </c>
      <c r="C219" t="s">
        <v>95</v>
      </c>
      <c r="D219" t="s">
        <v>96</v>
      </c>
    </row>
    <row r="220" spans="1:70" x14ac:dyDescent="0.3">
      <c r="A220" t="s">
        <v>519</v>
      </c>
      <c r="B220" t="s">
        <v>520</v>
      </c>
      <c r="C220" t="s">
        <v>95</v>
      </c>
      <c r="D220" t="s">
        <v>96</v>
      </c>
      <c r="BA220">
        <v>1.19813103302322</v>
      </c>
      <c r="BB220">
        <v>1.0499244333622699</v>
      </c>
      <c r="BC220">
        <v>1.17140595036975</v>
      </c>
      <c r="BD220">
        <v>1.5934278790787799</v>
      </c>
      <c r="BE220">
        <v>2.3087001369297702</v>
      </c>
      <c r="BF220">
        <v>2.5396091456351999</v>
      </c>
      <c r="BG220">
        <v>2.6705884268712401</v>
      </c>
      <c r="BH220">
        <v>3.3709505348623598</v>
      </c>
      <c r="BI220">
        <v>13.5848408561064</v>
      </c>
      <c r="BJ220">
        <v>37.190757751464801</v>
      </c>
      <c r="BN220" s="9">
        <v>126.743049621582</v>
      </c>
    </row>
    <row r="221" spans="1:70" x14ac:dyDescent="0.3">
      <c r="A221" t="s">
        <v>521</v>
      </c>
      <c r="B221" t="s">
        <v>522</v>
      </c>
      <c r="C221" t="s">
        <v>95</v>
      </c>
      <c r="D221" t="s">
        <v>96</v>
      </c>
    </row>
    <row r="222" spans="1:70" x14ac:dyDescent="0.3">
      <c r="A222" t="s">
        <v>523</v>
      </c>
      <c r="B222" t="s">
        <v>524</v>
      </c>
      <c r="C222" t="s">
        <v>95</v>
      </c>
      <c r="D222" t="s">
        <v>96</v>
      </c>
    </row>
    <row r="223" spans="1:70" x14ac:dyDescent="0.3">
      <c r="A223" t="s">
        <v>525</v>
      </c>
      <c r="B223" t="s">
        <v>526</v>
      </c>
      <c r="C223" t="s">
        <v>95</v>
      </c>
      <c r="D223" t="s">
        <v>96</v>
      </c>
      <c r="AI223">
        <v>9.24222654358237E-2</v>
      </c>
      <c r="AJ223">
        <v>0.11205730118086001</v>
      </c>
      <c r="AK223">
        <v>0.15290134110428899</v>
      </c>
      <c r="AL223">
        <v>0.26196072445220298</v>
      </c>
      <c r="AM223">
        <v>0.44676896735224803</v>
      </c>
      <c r="AN223">
        <v>0.65667067014971303</v>
      </c>
      <c r="AO223">
        <v>1.2848023810517399</v>
      </c>
      <c r="AP223">
        <v>1.75704050573564</v>
      </c>
      <c r="AQ223">
        <v>2.0155156366390399</v>
      </c>
      <c r="AR223">
        <v>2.1444913706826099</v>
      </c>
      <c r="AS223">
        <v>2.3061865298247102</v>
      </c>
      <c r="AT223">
        <v>2.4174406106812598</v>
      </c>
      <c r="AU223">
        <v>2.65455275069999</v>
      </c>
      <c r="AV223">
        <v>2.9634300481529601</v>
      </c>
      <c r="AW223">
        <v>3.3140654371773901</v>
      </c>
      <c r="AX223">
        <v>3.8268177076233698</v>
      </c>
      <c r="AY223">
        <v>4.20700399115377</v>
      </c>
      <c r="AZ223">
        <v>4.4893567173282296</v>
      </c>
      <c r="BA223">
        <v>5.6742352898228603</v>
      </c>
      <c r="BB223">
        <v>6.42634467677534</v>
      </c>
      <c r="BC223">
        <v>6.7914251279733699</v>
      </c>
      <c r="BD223">
        <v>7.4313936233520499</v>
      </c>
      <c r="BE223">
        <v>8.6322882245461798</v>
      </c>
      <c r="BF223">
        <v>8.7277820677100895</v>
      </c>
      <c r="BG223">
        <v>8.5666146996114101</v>
      </c>
      <c r="BH223">
        <v>9.1044832019496305</v>
      </c>
      <c r="BI223">
        <v>9.6306960469778602</v>
      </c>
      <c r="BJ223">
        <v>9.9215412139892596</v>
      </c>
      <c r="BK223">
        <v>9.6845350265502894</v>
      </c>
      <c r="BL223" s="9">
        <v>9.1657676696777308</v>
      </c>
      <c r="BM223" s="9">
        <v>9.1281538009643608</v>
      </c>
      <c r="BN223" s="9">
        <v>8.5992937088012695</v>
      </c>
      <c r="BO223" s="9">
        <v>9.2951970722449193</v>
      </c>
      <c r="BP223" s="9">
        <v>11.0920118334835</v>
      </c>
      <c r="BQ223">
        <v>12.7353502926814</v>
      </c>
      <c r="BR223">
        <v>13.8672557039219</v>
      </c>
    </row>
    <row r="224" spans="1:70" x14ac:dyDescent="0.3">
      <c r="A224" t="s">
        <v>527</v>
      </c>
      <c r="B224" t="s">
        <v>528</v>
      </c>
      <c r="C224" t="s">
        <v>95</v>
      </c>
      <c r="D224" t="s">
        <v>96</v>
      </c>
      <c r="AI224">
        <v>2.0540167536855299E-3</v>
      </c>
      <c r="AJ224">
        <v>2.6491013940814802E-3</v>
      </c>
      <c r="AK224">
        <v>3.4939863754281501E-3</v>
      </c>
      <c r="AL224">
        <v>8.3601412029228293E-3</v>
      </c>
      <c r="AM224">
        <v>4.4058863363970198E-2</v>
      </c>
      <c r="AN224">
        <v>0.14660805568587601</v>
      </c>
      <c r="AO224">
        <v>0.145790791169324</v>
      </c>
      <c r="AP224">
        <v>0.145460084419966</v>
      </c>
      <c r="AQ224">
        <v>0.16905562929763099</v>
      </c>
      <c r="AR224">
        <v>0.287768836212621</v>
      </c>
      <c r="AS224">
        <v>0.45232177535044699</v>
      </c>
      <c r="AT224">
        <v>0.61722755482986902</v>
      </c>
      <c r="AU224">
        <v>0.79182777978038199</v>
      </c>
      <c r="AV224">
        <v>0.94203080074117596</v>
      </c>
      <c r="AW224">
        <v>1.03513241772673</v>
      </c>
      <c r="AX224">
        <v>1.1596303656222899</v>
      </c>
      <c r="AY224">
        <v>1.2706069423857</v>
      </c>
      <c r="AZ224">
        <v>1.31657653414636</v>
      </c>
      <c r="BA224">
        <v>1.4921743948114199</v>
      </c>
      <c r="BB224">
        <v>1.5791812900005999</v>
      </c>
      <c r="BC224">
        <v>1.6725022304905599</v>
      </c>
      <c r="BD224">
        <v>1.86556231975555</v>
      </c>
      <c r="BE224">
        <v>1.9235585800897901</v>
      </c>
      <c r="BF224">
        <v>1.84524187734711</v>
      </c>
      <c r="BG224">
        <v>1.8109275076717899</v>
      </c>
      <c r="BH224">
        <v>1.82023509450537</v>
      </c>
      <c r="BI224">
        <v>2.4286650060488801</v>
      </c>
      <c r="BJ224">
        <v>2.5784146785736102</v>
      </c>
      <c r="BK224">
        <v>2.7858772277832</v>
      </c>
      <c r="BL224" s="9">
        <v>2.64944648742676</v>
      </c>
      <c r="BM224" s="9">
        <v>3.73132395744324</v>
      </c>
      <c r="BN224" s="9">
        <v>5.3682279586792001</v>
      </c>
      <c r="BO224" s="9">
        <v>7.4887452674822104</v>
      </c>
      <c r="BP224" s="9">
        <v>9.6118579759556599</v>
      </c>
      <c r="BQ224">
        <v>10.580525916302699</v>
      </c>
      <c r="BR224">
        <v>11.629000193951599</v>
      </c>
    </row>
    <row r="225" spans="1:70" x14ac:dyDescent="0.3">
      <c r="A225" t="s">
        <v>529</v>
      </c>
      <c r="B225" t="s">
        <v>530</v>
      </c>
      <c r="C225" t="s">
        <v>95</v>
      </c>
      <c r="D225" t="s">
        <v>96</v>
      </c>
      <c r="AI225">
        <v>0.22220751398935301</v>
      </c>
      <c r="AJ225">
        <v>0.28932282352453997</v>
      </c>
      <c r="AK225">
        <v>0.31459999999999999</v>
      </c>
      <c r="AL225">
        <v>0.35453899999999999</v>
      </c>
      <c r="AM225">
        <v>0.39381100000000002</v>
      </c>
      <c r="AN225">
        <v>0.42387599999999998</v>
      </c>
      <c r="AO225">
        <v>0.43585499999999999</v>
      </c>
      <c r="AP225">
        <v>0.45039499999999999</v>
      </c>
      <c r="AQ225">
        <v>0.46603299999999998</v>
      </c>
      <c r="AR225">
        <v>0.49440600000000001</v>
      </c>
      <c r="AS225">
        <v>0.51627500000000004</v>
      </c>
      <c r="AT225">
        <v>0.51572700000000005</v>
      </c>
      <c r="AU225">
        <v>0.52151800000000004</v>
      </c>
      <c r="AV225">
        <v>0.54438699999999995</v>
      </c>
      <c r="AW225">
        <v>0.56454800000000005</v>
      </c>
      <c r="AX225">
        <v>0.56471499999999997</v>
      </c>
      <c r="AY225">
        <v>0.55471800000000004</v>
      </c>
      <c r="AZ225">
        <v>0.55365600000000004</v>
      </c>
      <c r="BA225">
        <v>0.53742999999999996</v>
      </c>
      <c r="BB225">
        <v>0.51531000000000005</v>
      </c>
      <c r="BC225">
        <v>0.50222800000000001</v>
      </c>
      <c r="BD225">
        <v>0.50640700000000005</v>
      </c>
      <c r="BE225">
        <v>0.50454200000000005</v>
      </c>
      <c r="BF225">
        <v>0.491124</v>
      </c>
      <c r="BG225">
        <v>0.48541200000000001</v>
      </c>
      <c r="BH225">
        <v>0.49154799999999998</v>
      </c>
      <c r="BI225">
        <v>0.50319400000000003</v>
      </c>
      <c r="BJ225">
        <v>0.51643300000000003</v>
      </c>
      <c r="BK225">
        <v>0.52600100000000005</v>
      </c>
      <c r="BL225" s="9">
        <v>0.51006700000000005</v>
      </c>
      <c r="BM225" s="9">
        <v>0.48909000000000002</v>
      </c>
      <c r="BN225" s="9">
        <v>0.48799900000000002</v>
      </c>
      <c r="BO225" s="9">
        <v>0.48745899999999998</v>
      </c>
      <c r="BP225" s="9">
        <v>0.49634800000000001</v>
      </c>
      <c r="BQ225">
        <v>0.50190299999999999</v>
      </c>
      <c r="BR225">
        <v>0.51228799999999997</v>
      </c>
    </row>
    <row r="226" spans="1:70" x14ac:dyDescent="0.3">
      <c r="A226" t="s">
        <v>531</v>
      </c>
      <c r="B226" t="s">
        <v>532</v>
      </c>
      <c r="C226" t="s">
        <v>95</v>
      </c>
      <c r="D226" t="s">
        <v>96</v>
      </c>
      <c r="AI226">
        <v>3.4723999999999998E-2</v>
      </c>
      <c r="AJ226">
        <v>6.5473000000000003E-2</v>
      </c>
      <c r="AK226">
        <v>0.19727900000000001</v>
      </c>
      <c r="AL226">
        <v>0.26416699999999999</v>
      </c>
      <c r="AM226">
        <v>0.31707000000000002</v>
      </c>
      <c r="AN226">
        <v>0.38945400000000002</v>
      </c>
      <c r="AO226">
        <v>0.42690099999999997</v>
      </c>
      <c r="AP226">
        <v>0.45586199999999999</v>
      </c>
      <c r="AQ226">
        <v>0.48247099999999998</v>
      </c>
      <c r="AR226">
        <v>0.50850600000000001</v>
      </c>
      <c r="AS226">
        <v>0.52639899999999995</v>
      </c>
      <c r="AT226">
        <v>0.56015800000000004</v>
      </c>
      <c r="AU226">
        <v>0.58328599999999997</v>
      </c>
      <c r="AV226">
        <v>0.607935</v>
      </c>
      <c r="AW226">
        <v>0.60789300000000002</v>
      </c>
      <c r="AX226">
        <v>0.61013499999999998</v>
      </c>
      <c r="AY226">
        <v>0.60981700000000005</v>
      </c>
      <c r="AZ226">
        <v>0.63024500000000006</v>
      </c>
      <c r="BA226">
        <v>0.63378900000000005</v>
      </c>
      <c r="BB226">
        <v>0.64515699999999998</v>
      </c>
      <c r="BC226">
        <v>0.63808100000000001</v>
      </c>
      <c r="BD226">
        <v>0.62397000000000002</v>
      </c>
      <c r="BE226">
        <v>0.60679300000000003</v>
      </c>
      <c r="BF226">
        <v>0.59040700000000002</v>
      </c>
      <c r="BG226">
        <v>0.59123800000000004</v>
      </c>
      <c r="BH226">
        <v>0.59529799999999999</v>
      </c>
      <c r="BI226">
        <v>0.57710600000000001</v>
      </c>
      <c r="BJ226">
        <v>0.57014900000000002</v>
      </c>
      <c r="BK226">
        <v>0.56761200000000001</v>
      </c>
      <c r="BL226" s="9">
        <v>0.54419200000000001</v>
      </c>
      <c r="BM226" s="9">
        <v>0.53225699999999998</v>
      </c>
      <c r="BN226" s="9">
        <v>0.53747699999999998</v>
      </c>
      <c r="BO226" s="9">
        <v>0.51472700000000005</v>
      </c>
      <c r="BP226" s="9">
        <v>0.53793999999999997</v>
      </c>
      <c r="BQ226">
        <v>0.55046099999999998</v>
      </c>
      <c r="BR226">
        <v>0.55830800000000003</v>
      </c>
    </row>
    <row r="227" spans="1:70" x14ac:dyDescent="0.3">
      <c r="A227" t="s">
        <v>533</v>
      </c>
      <c r="B227" t="s">
        <v>534</v>
      </c>
      <c r="C227" t="s">
        <v>95</v>
      </c>
      <c r="D227" t="s">
        <v>96</v>
      </c>
      <c r="AI227">
        <v>8.8821270000000005</v>
      </c>
      <c r="AJ227">
        <v>9.3001059999999995</v>
      </c>
      <c r="AK227">
        <v>9.1852160000000005</v>
      </c>
      <c r="AL227">
        <v>9.1710340000000006</v>
      </c>
      <c r="AM227">
        <v>9.2040000000000006</v>
      </c>
      <c r="AN227">
        <v>9.3489930000000001</v>
      </c>
      <c r="AO227">
        <v>9.2456359999999993</v>
      </c>
      <c r="AP227">
        <v>9.3293169999999996</v>
      </c>
      <c r="AQ227">
        <v>9.3953360000000004</v>
      </c>
      <c r="AR227">
        <v>9.3058999999999994</v>
      </c>
      <c r="AS227">
        <v>9.1611290000000007</v>
      </c>
      <c r="AT227">
        <v>9.4024450000000002</v>
      </c>
      <c r="AU227">
        <v>9.4136550000000003</v>
      </c>
      <c r="AV227">
        <v>9.4866670000000006</v>
      </c>
      <c r="AW227">
        <v>9.2952840000000005</v>
      </c>
      <c r="AX227">
        <v>9.4791819999999998</v>
      </c>
      <c r="AY227">
        <v>9.1134640000000005</v>
      </c>
      <c r="AZ227">
        <v>8.8712160000000004</v>
      </c>
      <c r="BA227">
        <v>8.7789859999999997</v>
      </c>
      <c r="BB227">
        <v>8.9163569999999996</v>
      </c>
      <c r="BC227">
        <v>9.0271889999999999</v>
      </c>
      <c r="BD227">
        <v>8.844042</v>
      </c>
      <c r="BE227">
        <v>8.6547680000000007</v>
      </c>
      <c r="BF227">
        <v>8.5976809999999997</v>
      </c>
      <c r="BG227">
        <v>8.727131</v>
      </c>
      <c r="BH227">
        <v>8.8543830000000003</v>
      </c>
      <c r="BI227">
        <v>8.8225859999999994</v>
      </c>
      <c r="BJ227">
        <v>8.8522470000000002</v>
      </c>
      <c r="BK227">
        <v>8.8658809999999999</v>
      </c>
      <c r="BL227" s="9">
        <v>8.5840150000000008</v>
      </c>
      <c r="BM227" s="9">
        <v>8.4356159999999996</v>
      </c>
      <c r="BN227" s="9">
        <v>8.3637329999999999</v>
      </c>
      <c r="BO227" s="9">
        <v>8.3381509999999999</v>
      </c>
      <c r="BP227" s="9">
        <v>8.5166409999999999</v>
      </c>
      <c r="BQ227">
        <v>8.4904849999999996</v>
      </c>
      <c r="BR227">
        <v>8.5484930000000006</v>
      </c>
    </row>
    <row r="228" spans="1:70" x14ac:dyDescent="0.3">
      <c r="A228" t="s">
        <v>535</v>
      </c>
      <c r="B228" t="s">
        <v>536</v>
      </c>
      <c r="C228" t="s">
        <v>95</v>
      </c>
      <c r="D228" t="s">
        <v>96</v>
      </c>
      <c r="AI228">
        <v>1.1494254783439699</v>
      </c>
      <c r="AJ228">
        <v>1.20941890735187</v>
      </c>
      <c r="AK228">
        <v>1.3147700322467299</v>
      </c>
      <c r="AL228">
        <v>1.50766873497279</v>
      </c>
      <c r="AM228">
        <v>1.6380899479937201</v>
      </c>
      <c r="AN228">
        <v>1.87158057337272</v>
      </c>
      <c r="AO228">
        <v>1.97912903014331</v>
      </c>
      <c r="AP228">
        <v>2.16630133959903</v>
      </c>
      <c r="AQ228">
        <v>2.3008633601428099</v>
      </c>
      <c r="AR228">
        <v>2.3905918569612701</v>
      </c>
      <c r="AS228">
        <v>2.56998300550051</v>
      </c>
      <c r="AT228">
        <v>2.7225565447714399</v>
      </c>
      <c r="AU228">
        <v>2.9249217993147099</v>
      </c>
      <c r="AV228">
        <v>3.0366046017901702</v>
      </c>
      <c r="AW228">
        <v>3.0725700432687502</v>
      </c>
      <c r="AX228">
        <v>3.1628354326085599</v>
      </c>
      <c r="AY228">
        <v>3.1770922726708002</v>
      </c>
      <c r="AZ228">
        <v>3.2538578372770002</v>
      </c>
      <c r="BA228">
        <v>3.52122853149839</v>
      </c>
      <c r="BB228">
        <v>3.85530680700758</v>
      </c>
      <c r="BC228">
        <v>3.9210041231967399</v>
      </c>
      <c r="BD228">
        <v>4.0521378517150897</v>
      </c>
      <c r="BE228">
        <v>4.4693253236640897</v>
      </c>
      <c r="BF228">
        <v>4.6332426641937401</v>
      </c>
      <c r="BG228">
        <v>4.8921116560103499</v>
      </c>
      <c r="BH228">
        <v>5.1948186108592997</v>
      </c>
      <c r="BI228">
        <v>5.6142893411055601</v>
      </c>
      <c r="BJ228">
        <v>5.98295021057129</v>
      </c>
      <c r="BK228">
        <v>6.1624798774719203</v>
      </c>
      <c r="BL228" s="9">
        <v>6.1148343086242702</v>
      </c>
      <c r="BM228" s="9">
        <v>6.1199936866760298</v>
      </c>
      <c r="BN228" s="9">
        <v>5.8953628540039098</v>
      </c>
      <c r="BO228" s="9">
        <v>5.99201965497641</v>
      </c>
      <c r="BP228" s="9">
        <v>6.1280085463113698</v>
      </c>
      <c r="BQ228">
        <v>6.0572029988327696</v>
      </c>
      <c r="BR228">
        <v>5.8656364313532503</v>
      </c>
    </row>
    <row r="229" spans="1:70" x14ac:dyDescent="0.3">
      <c r="A229" t="s">
        <v>537</v>
      </c>
      <c r="B229" t="s">
        <v>538</v>
      </c>
      <c r="C229" t="s">
        <v>95</v>
      </c>
      <c r="D229" t="s">
        <v>96</v>
      </c>
      <c r="BB229">
        <v>1.3708520130234001</v>
      </c>
      <c r="BC229">
        <v>1.36968008924203</v>
      </c>
      <c r="BD229">
        <v>1.34595239162445</v>
      </c>
      <c r="BE229">
        <v>1.55130886533556</v>
      </c>
      <c r="BF229">
        <v>1.5437035524132801</v>
      </c>
      <c r="BG229">
        <v>1.5275803627737801</v>
      </c>
      <c r="BH229">
        <v>1.51909831986512</v>
      </c>
      <c r="BI229">
        <v>1.4891796478691399</v>
      </c>
      <c r="BJ229">
        <v>1.39649999141693</v>
      </c>
      <c r="BK229">
        <v>1.3626294136047401</v>
      </c>
      <c r="BL229" s="9">
        <v>1.36500227451324</v>
      </c>
      <c r="BM229" s="9">
        <v>1.3873534202575699</v>
      </c>
      <c r="BN229" s="9">
        <v>1.43830955028534</v>
      </c>
      <c r="BO229" s="9">
        <v>1.38760204012365</v>
      </c>
      <c r="BP229" s="9">
        <v>1.3651610859380701</v>
      </c>
      <c r="BQ229">
        <v>1.3786521694337099</v>
      </c>
      <c r="BR229">
        <v>1.3618370123307899</v>
      </c>
    </row>
    <row r="230" spans="1:70" x14ac:dyDescent="0.3">
      <c r="A230" t="s">
        <v>539</v>
      </c>
      <c r="B230" t="s">
        <v>540</v>
      </c>
      <c r="C230" t="s">
        <v>95</v>
      </c>
      <c r="D230" t="s">
        <v>96</v>
      </c>
      <c r="AI230">
        <v>3.3625196287891899</v>
      </c>
      <c r="AJ230">
        <v>3.1860711687241001</v>
      </c>
      <c r="AK230">
        <v>3.2605029892025001</v>
      </c>
      <c r="AL230">
        <v>3.2814599546501002</v>
      </c>
      <c r="AM230">
        <v>3.2981936545630499</v>
      </c>
      <c r="AN230">
        <v>3.16349574526628</v>
      </c>
      <c r="AO230">
        <v>2.91772998610602</v>
      </c>
      <c r="AP230">
        <v>2.8933556623437302</v>
      </c>
      <c r="AQ230">
        <v>3.15910153801194</v>
      </c>
      <c r="AR230">
        <v>3.17908553810621</v>
      </c>
      <c r="AS230">
        <v>3.1475869574710398</v>
      </c>
      <c r="AT230">
        <v>3.2677957543703502</v>
      </c>
      <c r="AU230">
        <v>3.3340554443874302</v>
      </c>
      <c r="AV230">
        <v>3.4639371920316</v>
      </c>
      <c r="AW230">
        <v>4.2055424881969001</v>
      </c>
      <c r="AX230">
        <v>4.0963905393292404</v>
      </c>
      <c r="AY230">
        <v>4.03116020163786</v>
      </c>
      <c r="AZ230">
        <v>4.3596735653128196</v>
      </c>
      <c r="BA230">
        <v>5.6428356633648198</v>
      </c>
      <c r="BB230">
        <v>7.18875867760819</v>
      </c>
      <c r="BC230">
        <v>6.9518923868422897</v>
      </c>
      <c r="BD230">
        <v>6.8838653564453098</v>
      </c>
      <c r="BE230">
        <v>7.5938785243670202</v>
      </c>
      <c r="BF230">
        <v>7.8948983298782904</v>
      </c>
      <c r="BG230">
        <v>7.7489704955492797</v>
      </c>
      <c r="BH230">
        <v>8.0260261219336897</v>
      </c>
      <c r="BI230">
        <v>7.65869628659678</v>
      </c>
      <c r="BJ230">
        <v>7.7774081230163601</v>
      </c>
      <c r="BK230">
        <v>7.9935765266418501</v>
      </c>
      <c r="BL230" s="9">
        <v>7.8499412536621103</v>
      </c>
      <c r="BM230" s="9">
        <v>7.9650425910949698</v>
      </c>
      <c r="BN230" s="9">
        <v>8.4563093185424805</v>
      </c>
      <c r="BO230" s="9">
        <v>8.15003466839282</v>
      </c>
      <c r="BP230" s="9">
        <v>7.9687738874218299</v>
      </c>
      <c r="BQ230">
        <v>8.0034490178942796</v>
      </c>
      <c r="BR230">
        <v>7.9879739495287803</v>
      </c>
    </row>
    <row r="231" spans="1:70" x14ac:dyDescent="0.3">
      <c r="A231" t="s">
        <v>541</v>
      </c>
      <c r="B231" t="s">
        <v>542</v>
      </c>
      <c r="C231" t="s">
        <v>95</v>
      </c>
      <c r="D231" t="s">
        <v>96</v>
      </c>
      <c r="BJ231">
        <v>132.99591064453099</v>
      </c>
      <c r="BK231">
        <v>141.60333251953099</v>
      </c>
      <c r="BL231" s="9">
        <v>163.02743530273401</v>
      </c>
      <c r="BM231" s="9">
        <v>237.00914001464801</v>
      </c>
      <c r="BN231" s="9">
        <v>417.32241821289102</v>
      </c>
      <c r="BO231" s="9">
        <v>807.95702765743999</v>
      </c>
    </row>
    <row r="232" spans="1:70" x14ac:dyDescent="0.3">
      <c r="A232" t="s">
        <v>543</v>
      </c>
      <c r="B232" t="s">
        <v>544</v>
      </c>
      <c r="C232" t="s">
        <v>95</v>
      </c>
      <c r="D232" t="s">
        <v>96</v>
      </c>
      <c r="AZ232">
        <v>0.92004718513573702</v>
      </c>
      <c r="BA232">
        <v>0.92982968191390503</v>
      </c>
      <c r="BB232">
        <v>0.93631195288486102</v>
      </c>
      <c r="BC232">
        <v>0.89469821364007396</v>
      </c>
      <c r="BD232">
        <v>1.02840805053711</v>
      </c>
      <c r="BE232">
        <v>1.09797098553298</v>
      </c>
      <c r="BF232">
        <v>1.0719602593781901</v>
      </c>
      <c r="BG232">
        <v>1.06835783618016</v>
      </c>
      <c r="BH232">
        <v>1.0717627199153701</v>
      </c>
      <c r="BI232">
        <v>1.05349065622913</v>
      </c>
      <c r="BJ232">
        <v>0.99723815917968806</v>
      </c>
      <c r="BK232">
        <v>1.01522052288055</v>
      </c>
      <c r="BL232" s="9">
        <v>1.01947629451752</v>
      </c>
      <c r="BM232" s="9">
        <v>1.0594413280487101</v>
      </c>
      <c r="BN232" s="9">
        <v>1.0907070636749301</v>
      </c>
      <c r="BO232" s="9">
        <v>1.0352298774175599</v>
      </c>
      <c r="BP232" s="9">
        <v>1.0029505692976799</v>
      </c>
      <c r="BQ232">
        <v>0.98677362239100896</v>
      </c>
    </row>
    <row r="233" spans="1:70" x14ac:dyDescent="0.3">
      <c r="A233" t="s">
        <v>545</v>
      </c>
      <c r="B233" t="s">
        <v>546</v>
      </c>
      <c r="C233" t="s">
        <v>95</v>
      </c>
      <c r="D233" t="s">
        <v>96</v>
      </c>
      <c r="AI233">
        <v>110.98312911993401</v>
      </c>
      <c r="AJ233">
        <v>110.65214759262599</v>
      </c>
      <c r="AK233">
        <v>94.223551097936493</v>
      </c>
      <c r="AL233">
        <v>90.831874315515904</v>
      </c>
      <c r="AM233">
        <v>127.658812141369</v>
      </c>
      <c r="AN233">
        <v>136.08186470253401</v>
      </c>
      <c r="AO233">
        <v>148.94785925291799</v>
      </c>
      <c r="AP233">
        <v>151.96173616101899</v>
      </c>
      <c r="AQ233">
        <v>160.41540145811001</v>
      </c>
      <c r="AR233">
        <v>146.198505309144</v>
      </c>
      <c r="AS233">
        <v>150.52249270436599</v>
      </c>
      <c r="AT233">
        <v>167.51905390081501</v>
      </c>
      <c r="AU233">
        <v>168.10270788469899</v>
      </c>
      <c r="AV233">
        <v>164.97832556633099</v>
      </c>
      <c r="AW233">
        <v>176.296959241937</v>
      </c>
      <c r="AX233">
        <v>210.254979019648</v>
      </c>
      <c r="AY233">
        <v>227.93514260936101</v>
      </c>
      <c r="AZ233">
        <v>218.35073866627201</v>
      </c>
      <c r="BA233">
        <v>238.567548303367</v>
      </c>
      <c r="BB233">
        <v>233.358416414066</v>
      </c>
      <c r="BC233">
        <v>243.548368793815</v>
      </c>
      <c r="BD233">
        <v>258.13131713867199</v>
      </c>
      <c r="BE233">
        <v>283.95622048128502</v>
      </c>
      <c r="BF233">
        <v>305.40661600738599</v>
      </c>
      <c r="BG233">
        <v>295.99496450215599</v>
      </c>
      <c r="BH233">
        <v>247.173979732254</v>
      </c>
      <c r="BI233">
        <v>240.898708633551</v>
      </c>
      <c r="BJ233">
        <v>236.58299255371099</v>
      </c>
      <c r="BK233">
        <v>236.52249145507801</v>
      </c>
      <c r="BL233" s="9">
        <v>222.57347106933599</v>
      </c>
      <c r="BM233" s="9">
        <v>228.27320861816401</v>
      </c>
      <c r="BN233" s="9">
        <v>215.51094055175801</v>
      </c>
      <c r="BO233" s="9">
        <v>229.66579765457899</v>
      </c>
      <c r="BP233" s="9">
        <v>213.17837533177499</v>
      </c>
      <c r="BQ233">
        <v>214.899757142113</v>
      </c>
      <c r="BR233">
        <v>204.95327622631299</v>
      </c>
    </row>
    <row r="234" spans="1:70" x14ac:dyDescent="0.3">
      <c r="A234" t="s">
        <v>547</v>
      </c>
      <c r="B234" t="s">
        <v>548</v>
      </c>
      <c r="C234" t="s">
        <v>95</v>
      </c>
      <c r="D234" t="s">
        <v>96</v>
      </c>
    </row>
    <row r="235" spans="1:70" x14ac:dyDescent="0.3">
      <c r="A235" t="s">
        <v>549</v>
      </c>
      <c r="B235" t="s">
        <v>550</v>
      </c>
      <c r="C235" t="s">
        <v>95</v>
      </c>
      <c r="D235" t="s">
        <v>96</v>
      </c>
    </row>
    <row r="236" spans="1:70" x14ac:dyDescent="0.3">
      <c r="A236" t="s">
        <v>551</v>
      </c>
      <c r="B236" t="s">
        <v>552</v>
      </c>
      <c r="C236" t="s">
        <v>95</v>
      </c>
      <c r="D236" t="s">
        <v>96</v>
      </c>
      <c r="AI236">
        <v>141.03975121799999</v>
      </c>
      <c r="AJ236">
        <v>140.070145846565</v>
      </c>
      <c r="AK236">
        <v>141.39387045248799</v>
      </c>
      <c r="AL236">
        <v>126.798596511726</v>
      </c>
      <c r="AM236">
        <v>168.64532081988901</v>
      </c>
      <c r="AN236">
        <v>183.49108646053099</v>
      </c>
      <c r="AO236">
        <v>189.90081688528701</v>
      </c>
      <c r="AP236">
        <v>190.48249167674601</v>
      </c>
      <c r="AQ236">
        <v>206.366916514846</v>
      </c>
      <c r="AR236">
        <v>205.756513561232</v>
      </c>
      <c r="AS236">
        <v>221.41836722348501</v>
      </c>
      <c r="AT236">
        <v>220.08092180273499</v>
      </c>
      <c r="AU236">
        <v>227.60923730233199</v>
      </c>
      <c r="AV236">
        <v>216.74502955761801</v>
      </c>
      <c r="AW236">
        <v>207.04222814945101</v>
      </c>
      <c r="AX236">
        <v>212.54413146144401</v>
      </c>
      <c r="AY236">
        <v>205.13670402850499</v>
      </c>
      <c r="AZ236">
        <v>209.639503911871</v>
      </c>
      <c r="BA236">
        <v>224.340293887972</v>
      </c>
      <c r="BB236">
        <v>229.91545113683699</v>
      </c>
      <c r="BC236">
        <v>226.94289112947001</v>
      </c>
      <c r="BD236">
        <v>228.62496948242199</v>
      </c>
      <c r="BE236">
        <v>236.57741614025699</v>
      </c>
      <c r="BF236">
        <v>237.984447804111</v>
      </c>
      <c r="BG236">
        <v>234.28539708271001</v>
      </c>
      <c r="BH236">
        <v>236.22822592392899</v>
      </c>
      <c r="BI236">
        <v>236.86163710404699</v>
      </c>
      <c r="BJ236">
        <v>231.84017944335901</v>
      </c>
      <c r="BK236">
        <v>228.70668029785199</v>
      </c>
      <c r="BL236" s="9">
        <v>218.59042358398401</v>
      </c>
      <c r="BM236" s="9">
        <v>208.46754455566401</v>
      </c>
      <c r="BN236" s="9">
        <v>202.17446899414099</v>
      </c>
      <c r="BO236" s="9">
        <v>202.191382356231</v>
      </c>
      <c r="BP236" s="9">
        <v>200.77393062604099</v>
      </c>
      <c r="BQ236">
        <v>201.23709277131499</v>
      </c>
      <c r="BR236">
        <v>197.41575524759901</v>
      </c>
    </row>
    <row r="237" spans="1:70" x14ac:dyDescent="0.3">
      <c r="A237" t="s">
        <v>553</v>
      </c>
      <c r="B237" t="s">
        <v>554</v>
      </c>
      <c r="C237" t="s">
        <v>95</v>
      </c>
      <c r="D237" t="s">
        <v>96</v>
      </c>
      <c r="AI237">
        <v>8.9631306812425002</v>
      </c>
      <c r="AJ237">
        <v>9.1681495964760593</v>
      </c>
      <c r="AK237">
        <v>9.3663946560462108</v>
      </c>
      <c r="AL237">
        <v>9.74338512001734</v>
      </c>
      <c r="AM237">
        <v>9.9854610612154797</v>
      </c>
      <c r="AN237">
        <v>10.3418144734331</v>
      </c>
      <c r="AO237">
        <v>10.572086590631001</v>
      </c>
      <c r="AP237">
        <v>10.852353155939699</v>
      </c>
      <c r="AQ237">
        <v>11.597119454206201</v>
      </c>
      <c r="AR237">
        <v>11.1406164844852</v>
      </c>
      <c r="AS237">
        <v>11.0388521103141</v>
      </c>
      <c r="AT237">
        <v>11.0027772325921</v>
      </c>
      <c r="AU237">
        <v>11.0175622386868</v>
      </c>
      <c r="AV237">
        <v>11.036494995568701</v>
      </c>
      <c r="AW237">
        <v>11.1310913363408</v>
      </c>
      <c r="AX237">
        <v>11.342207348284701</v>
      </c>
      <c r="AY237">
        <v>11.564507277431201</v>
      </c>
      <c r="AZ237">
        <v>11.5379438775681</v>
      </c>
      <c r="BA237">
        <v>11.900979251723101</v>
      </c>
      <c r="BB237">
        <v>11.851063965248599</v>
      </c>
      <c r="BC237">
        <v>12.186602452693601</v>
      </c>
      <c r="BD237">
        <v>12.3871974945068</v>
      </c>
      <c r="BE237">
        <v>12.1756433231893</v>
      </c>
      <c r="BF237">
        <v>12.152472358636</v>
      </c>
      <c r="BG237">
        <v>12.262807991166101</v>
      </c>
      <c r="BH237">
        <v>12.3379218581063</v>
      </c>
      <c r="BI237">
        <v>12.3508534176816</v>
      </c>
      <c r="BJ237">
        <v>12.3857574462891</v>
      </c>
      <c r="BK237">
        <v>12.152611732482899</v>
      </c>
      <c r="BL237" s="9">
        <v>11.828584671020501</v>
      </c>
      <c r="BM237" s="9">
        <v>11.407295227050801</v>
      </c>
      <c r="BN237" s="9">
        <v>11.1481275558472</v>
      </c>
      <c r="BO237" s="9">
        <v>10.890866297478301</v>
      </c>
      <c r="BP237" s="9">
        <v>10.633894352836</v>
      </c>
      <c r="BQ237">
        <v>10.466022403802</v>
      </c>
      <c r="BR237">
        <v>10.0922556843405</v>
      </c>
    </row>
    <row r="238" spans="1:70" x14ac:dyDescent="0.3">
      <c r="A238" t="s">
        <v>555</v>
      </c>
      <c r="B238" t="s">
        <v>556</v>
      </c>
      <c r="C238" t="s">
        <v>95</v>
      </c>
      <c r="D238" t="s">
        <v>96</v>
      </c>
      <c r="AI238">
        <v>5.2281975316672102E-6</v>
      </c>
      <c r="AJ238">
        <v>1.00958129538794E-5</v>
      </c>
      <c r="AK238">
        <v>6.6531097520746297E-5</v>
      </c>
      <c r="AL238">
        <v>8.4956442130970297E-4</v>
      </c>
      <c r="AM238">
        <v>3.01954312576842E-3</v>
      </c>
      <c r="AN238">
        <v>1.1668377093683799E-2</v>
      </c>
      <c r="AO238">
        <v>6.07778578012588E-2</v>
      </c>
      <c r="AP238">
        <v>9.8733531102692396E-2</v>
      </c>
      <c r="AQ238">
        <v>0.18343538541589299</v>
      </c>
      <c r="AR238">
        <v>0.22880997493808</v>
      </c>
      <c r="AS238">
        <v>0.27437874516765998</v>
      </c>
      <c r="AT238">
        <v>0.35138067026501901</v>
      </c>
      <c r="AU238">
        <v>0.41112067416276399</v>
      </c>
      <c r="AV238">
        <v>0.51236308796151497</v>
      </c>
      <c r="AW238">
        <v>0.585920155684859</v>
      </c>
      <c r="AX238">
        <v>0.62215898917587198</v>
      </c>
      <c r="AY238">
        <v>0.73066823061944397</v>
      </c>
      <c r="AZ238">
        <v>0.90516442201408998</v>
      </c>
      <c r="BA238">
        <v>1.1381612286165601</v>
      </c>
      <c r="BB238">
        <v>1.2683539896881</v>
      </c>
      <c r="BC238">
        <v>1.4092851943501801</v>
      </c>
      <c r="BD238">
        <v>1.56478023529053</v>
      </c>
      <c r="BE238">
        <v>1.6843324471226</v>
      </c>
      <c r="BF238">
        <v>1.6784200002797001</v>
      </c>
      <c r="BG238">
        <v>1.69437273495577</v>
      </c>
      <c r="BH238">
        <v>1.98206846361453</v>
      </c>
      <c r="BI238">
        <v>2.1209274984148898</v>
      </c>
      <c r="BJ238">
        <v>2.3505592346191402</v>
      </c>
      <c r="BK238">
        <v>2.4876167774200399</v>
      </c>
      <c r="BL238" s="9">
        <v>2.39919829368591</v>
      </c>
      <c r="BM238" s="9">
        <v>2.3568177223205602</v>
      </c>
      <c r="BN238" s="9">
        <v>2.5442578792571999</v>
      </c>
      <c r="BO238" s="9">
        <v>2.5715685198786802</v>
      </c>
      <c r="BP238" s="9">
        <v>2.5726435760745301</v>
      </c>
      <c r="BQ238">
        <v>2.7169640689641801</v>
      </c>
      <c r="BR238">
        <v>2.7689057875863701</v>
      </c>
    </row>
    <row r="239" spans="1:70" x14ac:dyDescent="0.3">
      <c r="A239" t="s">
        <v>557</v>
      </c>
      <c r="B239" t="s">
        <v>558</v>
      </c>
      <c r="C239" t="s">
        <v>95</v>
      </c>
      <c r="D239" t="s">
        <v>96</v>
      </c>
      <c r="AI239">
        <v>2.52048910030162E-7</v>
      </c>
      <c r="AJ239">
        <v>4.9433346824577205E-7</v>
      </c>
      <c r="AK239">
        <v>1.5466218392009799E-5</v>
      </c>
      <c r="AL239">
        <v>1.86432553461288E-4</v>
      </c>
      <c r="AM239">
        <v>1.92082956772525E-3</v>
      </c>
      <c r="AN239">
        <v>1.51586491930167E-2</v>
      </c>
      <c r="AO239">
        <v>0.18969208720200401</v>
      </c>
      <c r="AP239">
        <v>0.30171889508704802</v>
      </c>
      <c r="AQ239">
        <v>0.35092815852012699</v>
      </c>
      <c r="AR239">
        <v>0.42563706729041201</v>
      </c>
      <c r="AS239">
        <v>0.45698133813799702</v>
      </c>
      <c r="AT239">
        <v>0.51236707895510303</v>
      </c>
      <c r="AU239">
        <v>0.54667944282400305</v>
      </c>
      <c r="AV239">
        <v>0.60115360603129198</v>
      </c>
      <c r="AW239">
        <v>0.62070406613253004</v>
      </c>
      <c r="AX239">
        <v>0.64412344511307895</v>
      </c>
      <c r="AY239">
        <v>0.70139832589189999</v>
      </c>
      <c r="AZ239">
        <v>0.74619694918523005</v>
      </c>
      <c r="BA239">
        <v>1.1694460528825901</v>
      </c>
      <c r="BB239">
        <v>1.27572743116937</v>
      </c>
      <c r="BC239">
        <v>1.28947599926145</v>
      </c>
      <c r="BD239">
        <v>1.4256252771395499</v>
      </c>
      <c r="BE239">
        <v>1.56346513424599</v>
      </c>
      <c r="BF239">
        <v>1.60447804584533</v>
      </c>
      <c r="BG239">
        <v>1.6364972489952201</v>
      </c>
      <c r="BH239">
        <v>1.58541391961658</v>
      </c>
      <c r="BI239">
        <v>1.54066564780999</v>
      </c>
      <c r="BJ239">
        <v>1.53630566596985</v>
      </c>
      <c r="BK239">
        <v>1.49199550558646</v>
      </c>
      <c r="BL239" s="9">
        <v>1.50332972021</v>
      </c>
      <c r="BM239" s="9">
        <v>1.52900388443585</v>
      </c>
      <c r="BN239" s="9">
        <v>1.50170361995697</v>
      </c>
      <c r="BO239" s="9">
        <v>1.5542520723276601</v>
      </c>
      <c r="BP239" s="9">
        <v>1.4633340719707499</v>
      </c>
      <c r="BQ239">
        <v>1.52535772094248</v>
      </c>
      <c r="BR239">
        <v>1.57315223779675</v>
      </c>
    </row>
    <row r="240" spans="1:70" x14ac:dyDescent="0.3">
      <c r="A240" t="s">
        <v>559</v>
      </c>
      <c r="B240" t="s">
        <v>560</v>
      </c>
      <c r="C240" t="s">
        <v>95</v>
      </c>
      <c r="D240" t="s">
        <v>96</v>
      </c>
    </row>
    <row r="241" spans="1:70" x14ac:dyDescent="0.3">
      <c r="A241" t="s">
        <v>561</v>
      </c>
      <c r="B241" t="s">
        <v>562</v>
      </c>
      <c r="C241" t="s">
        <v>95</v>
      </c>
      <c r="D241" t="s">
        <v>96</v>
      </c>
      <c r="AI241">
        <v>0.24606169899213201</v>
      </c>
      <c r="AJ241">
        <v>0.247680933959852</v>
      </c>
      <c r="AK241">
        <v>0.27886370088284601</v>
      </c>
      <c r="AL241">
        <v>0.28536373511236102</v>
      </c>
      <c r="AM241">
        <v>0.28742489232254098</v>
      </c>
      <c r="AN241">
        <v>0.29014248273743498</v>
      </c>
      <c r="AO241">
        <v>0.30817638883807003</v>
      </c>
      <c r="AP241">
        <v>0.30365205994549699</v>
      </c>
      <c r="AQ241">
        <v>0.31191843469434399</v>
      </c>
      <c r="AR241">
        <v>0.32966531399187798</v>
      </c>
      <c r="AS241">
        <v>0.33203049486712399</v>
      </c>
      <c r="AT241">
        <v>0.36309361483993302</v>
      </c>
      <c r="AU241">
        <v>0.37687058112995497</v>
      </c>
      <c r="AV241">
        <v>0.39470669321408902</v>
      </c>
      <c r="AW241">
        <v>0.34406886689097499</v>
      </c>
      <c r="AX241">
        <v>0.33973870127321898</v>
      </c>
      <c r="AY241">
        <v>0.33742100269959002</v>
      </c>
      <c r="AZ241">
        <v>0.35637091032777402</v>
      </c>
      <c r="BA241">
        <v>0.37500661696272503</v>
      </c>
      <c r="BB241">
        <v>0.37928658924926401</v>
      </c>
      <c r="BC241">
        <v>0.41581749858955003</v>
      </c>
      <c r="BD241">
        <v>0.45453202700875001</v>
      </c>
      <c r="BE241">
        <v>0.42856696972093</v>
      </c>
      <c r="BF241">
        <v>0.46942868309255797</v>
      </c>
      <c r="BG241">
        <v>0.42825498927272698</v>
      </c>
      <c r="BH241">
        <v>0.42463795383562603</v>
      </c>
      <c r="BI241">
        <v>0.393877192203333</v>
      </c>
      <c r="BJ241">
        <v>0.36561790108680697</v>
      </c>
      <c r="BK241">
        <v>0.34242276590442</v>
      </c>
      <c r="BL241" s="9">
        <v>0.34287839446274199</v>
      </c>
      <c r="BM241" s="9">
        <v>0.265956834851583</v>
      </c>
      <c r="BN241" s="9">
        <v>0.39339321851730302</v>
      </c>
      <c r="BO241" s="9">
        <v>0.40902234950343302</v>
      </c>
      <c r="BP241" s="9">
        <v>0.31230078781862602</v>
      </c>
      <c r="BQ241">
        <v>0.30072472790805499</v>
      </c>
      <c r="BR241">
        <v>0.27881625122367698</v>
      </c>
    </row>
    <row r="242" spans="1:70" x14ac:dyDescent="0.3">
      <c r="A242" t="s">
        <v>563</v>
      </c>
      <c r="B242" t="s">
        <v>564</v>
      </c>
      <c r="C242" t="s">
        <v>95</v>
      </c>
      <c r="D242" t="s">
        <v>96</v>
      </c>
    </row>
    <row r="243" spans="1:70" x14ac:dyDescent="0.3">
      <c r="A243" t="s">
        <v>565</v>
      </c>
      <c r="B243" t="s">
        <v>566</v>
      </c>
      <c r="C243" t="s">
        <v>95</v>
      </c>
      <c r="D243" t="s">
        <v>96</v>
      </c>
      <c r="AI243">
        <v>0.61796787551260801</v>
      </c>
      <c r="AJ243">
        <v>0.65430818075211306</v>
      </c>
      <c r="AK243">
        <v>0.68737358518945102</v>
      </c>
      <c r="AL243">
        <v>0.67189945761684899</v>
      </c>
      <c r="AM243">
        <v>0.83660677920151605</v>
      </c>
      <c r="AN243">
        <v>0.79138013916841299</v>
      </c>
      <c r="AO243">
        <v>0.80027089430204601</v>
      </c>
      <c r="AP243">
        <v>0.78577633432570904</v>
      </c>
      <c r="AQ243">
        <v>0.79901222111478198</v>
      </c>
      <c r="AR243">
        <v>0.84983743940312795</v>
      </c>
      <c r="AS243">
        <v>0.85294987570622505</v>
      </c>
      <c r="AT243">
        <v>0.86770651514308095</v>
      </c>
      <c r="AU243">
        <v>0.91953034043112702</v>
      </c>
      <c r="AV243">
        <v>1.0045214294453899</v>
      </c>
      <c r="AW243">
        <v>1.06047431100103</v>
      </c>
      <c r="AX243">
        <v>1.11308672219394</v>
      </c>
      <c r="AY243">
        <v>1.2767808958396301</v>
      </c>
      <c r="AZ243">
        <v>1.2978823457505799</v>
      </c>
      <c r="BA243">
        <v>1.3297891430573801</v>
      </c>
      <c r="BB243">
        <v>1.3865149310687399</v>
      </c>
      <c r="BC243">
        <v>1.47564257930073</v>
      </c>
      <c r="BD243">
        <v>1.45268475139735</v>
      </c>
      <c r="BE243">
        <v>1.4872317425685799</v>
      </c>
      <c r="BF243">
        <v>1.4288383123341399</v>
      </c>
      <c r="BG243">
        <v>1.4049627401710001</v>
      </c>
      <c r="BH243">
        <v>1.4644576110346501</v>
      </c>
      <c r="BI243">
        <v>1.4938080414889601</v>
      </c>
      <c r="BJ243">
        <v>1.5493463423309199</v>
      </c>
      <c r="BK243">
        <v>1.6043618991383799</v>
      </c>
      <c r="BL243" s="9">
        <v>1.6807196702268301</v>
      </c>
      <c r="BM243" s="9">
        <v>1.65817470073141</v>
      </c>
      <c r="BN243" s="9">
        <v>1.6181267936974</v>
      </c>
      <c r="BO243" s="9">
        <v>1.6496525056773701</v>
      </c>
      <c r="BP243" s="9">
        <v>1.70893132936348</v>
      </c>
      <c r="BQ243">
        <v>1.8051356851151199</v>
      </c>
      <c r="BR243">
        <v>1.8079209996313499</v>
      </c>
    </row>
    <row r="244" spans="1:70" x14ac:dyDescent="0.3">
      <c r="A244" t="s">
        <v>567</v>
      </c>
      <c r="B244" t="s">
        <v>568</v>
      </c>
      <c r="C244" t="s">
        <v>95</v>
      </c>
      <c r="D244" t="s">
        <v>96</v>
      </c>
    </row>
    <row r="245" spans="1:70" x14ac:dyDescent="0.3">
      <c r="A245" t="s">
        <v>569</v>
      </c>
      <c r="B245" t="s">
        <v>570</v>
      </c>
      <c r="C245" t="s">
        <v>95</v>
      </c>
      <c r="D245" t="s">
        <v>96</v>
      </c>
    </row>
    <row r="246" spans="1:70" x14ac:dyDescent="0.3">
      <c r="A246" t="s">
        <v>571</v>
      </c>
      <c r="B246" t="s">
        <v>572</v>
      </c>
      <c r="C246" t="s">
        <v>95</v>
      </c>
      <c r="D246" t="s">
        <v>96</v>
      </c>
      <c r="AI246">
        <v>2.5009833496648501</v>
      </c>
      <c r="AJ246">
        <v>2.4572103850798999</v>
      </c>
      <c r="AK246">
        <v>2.2363349768338199</v>
      </c>
      <c r="AL246">
        <v>2.3770521499248201</v>
      </c>
      <c r="AM246">
        <v>2.6361477482577702</v>
      </c>
      <c r="AN246">
        <v>2.6896624929649402</v>
      </c>
      <c r="AO246">
        <v>2.6901584945661599</v>
      </c>
      <c r="AP246">
        <v>2.5508429495201499</v>
      </c>
      <c r="AQ246">
        <v>2.4756638268654299</v>
      </c>
      <c r="AR246">
        <v>2.5461654035971302</v>
      </c>
      <c r="AS246">
        <v>2.78961380315745</v>
      </c>
      <c r="AT246">
        <v>2.8044075888975999</v>
      </c>
      <c r="AU246">
        <v>2.6181025716777899</v>
      </c>
      <c r="AV246">
        <v>2.8364417708739902</v>
      </c>
      <c r="AW246">
        <v>3.0075616635756002</v>
      </c>
      <c r="AX246">
        <v>3.3045976003857098</v>
      </c>
      <c r="AY246">
        <v>3.2611719032336599</v>
      </c>
      <c r="AZ246">
        <v>3.5800391477276698</v>
      </c>
      <c r="BA246">
        <v>4.3480464805814503</v>
      </c>
      <c r="BB246">
        <v>3.1273146451231799</v>
      </c>
      <c r="BC246">
        <v>3.4831953218463698</v>
      </c>
      <c r="BD246">
        <v>3.94960689544678</v>
      </c>
      <c r="BE246">
        <v>4.1001988393763602</v>
      </c>
      <c r="BF246">
        <v>4.3236684963964498</v>
      </c>
      <c r="BG246">
        <v>4.38425220895755</v>
      </c>
      <c r="BH246">
        <v>4.2523958160167501</v>
      </c>
      <c r="BI246">
        <v>4.1218879955059702</v>
      </c>
      <c r="BJ246">
        <v>4.1808996200561497</v>
      </c>
      <c r="BK246">
        <v>4.1492428779602104</v>
      </c>
      <c r="BL246" s="9">
        <v>3.9657657146453902</v>
      </c>
      <c r="BM246" s="9">
        <v>3.8599081039428702</v>
      </c>
      <c r="BN246" s="9">
        <v>3.9272503852844198</v>
      </c>
      <c r="BO246" s="9">
        <v>4.2504171279200298</v>
      </c>
      <c r="BP246" s="9">
        <v>3.5665240715206301</v>
      </c>
      <c r="BQ246">
        <v>3.4757671050592398</v>
      </c>
      <c r="BR246">
        <v>3.44833404244324</v>
      </c>
    </row>
    <row r="247" spans="1:70" x14ac:dyDescent="0.3">
      <c r="A247" t="s">
        <v>573</v>
      </c>
      <c r="B247" t="s">
        <v>574</v>
      </c>
      <c r="C247" t="s">
        <v>95</v>
      </c>
      <c r="D247" t="s">
        <v>96</v>
      </c>
      <c r="AI247">
        <v>0.39792864019528601</v>
      </c>
      <c r="AJ247">
        <v>0.41199712562747898</v>
      </c>
      <c r="AK247">
        <v>0.42574404026231999</v>
      </c>
      <c r="AL247">
        <v>0.43539683574671401</v>
      </c>
      <c r="AM247">
        <v>0.44558893960868901</v>
      </c>
      <c r="AN247">
        <v>0.45979241446786601</v>
      </c>
      <c r="AO247">
        <v>0.471197197673904</v>
      </c>
      <c r="AP247">
        <v>0.481515789930759</v>
      </c>
      <c r="AQ247">
        <v>0.491742897014042</v>
      </c>
      <c r="AR247">
        <v>0.501180243761571</v>
      </c>
      <c r="AS247">
        <v>0.50617113102419897</v>
      </c>
      <c r="AT247">
        <v>0.51439788588582602</v>
      </c>
      <c r="AU247">
        <v>0.51809962291885303</v>
      </c>
      <c r="AV247">
        <v>0.52170915445323596</v>
      </c>
      <c r="AW247">
        <v>0.52507507897512196</v>
      </c>
      <c r="AX247">
        <v>0.53037178717952205</v>
      </c>
      <c r="AY247">
        <v>0.53423052356197298</v>
      </c>
      <c r="AZ247">
        <v>0.53119924971376098</v>
      </c>
      <c r="BA247">
        <v>0.554201157120915</v>
      </c>
      <c r="BB247">
        <v>0.56745495458722495</v>
      </c>
      <c r="BC247">
        <v>0.58202922849044603</v>
      </c>
      <c r="BD247">
        <v>0.59633147716522195</v>
      </c>
      <c r="BE247">
        <v>0.63232827211651899</v>
      </c>
      <c r="BF247">
        <v>0.66526481873134302</v>
      </c>
      <c r="BG247">
        <v>0.69151097929620198</v>
      </c>
      <c r="BH247">
        <v>0.73042335579402695</v>
      </c>
      <c r="BI247">
        <v>0.75181569188553099</v>
      </c>
      <c r="BJ247">
        <v>0.77563542127609297</v>
      </c>
      <c r="BK247">
        <v>0.810976982116699</v>
      </c>
      <c r="BL247" s="9">
        <v>0.82876449823379505</v>
      </c>
      <c r="BM247" s="9">
        <v>0.837391257286072</v>
      </c>
      <c r="BN247" s="9">
        <v>0.87733256816864003</v>
      </c>
      <c r="BO247" s="9">
        <v>0.84500824968488297</v>
      </c>
      <c r="BP247" s="9">
        <v>0.87337613008666604</v>
      </c>
      <c r="BQ247">
        <v>0.89484238222653401</v>
      </c>
      <c r="BR247">
        <v>0.91601355163152398</v>
      </c>
    </row>
    <row r="248" spans="1:70" x14ac:dyDescent="0.3">
      <c r="A248" t="s">
        <v>575</v>
      </c>
      <c r="B248" t="s">
        <v>576</v>
      </c>
      <c r="C248" t="s">
        <v>95</v>
      </c>
      <c r="D248" t="s">
        <v>96</v>
      </c>
      <c r="AI248">
        <v>1.186E-3</v>
      </c>
      <c r="AJ248">
        <v>1.8220000000000001E-3</v>
      </c>
      <c r="AK248">
        <v>2.9160000000000002E-3</v>
      </c>
      <c r="AL248">
        <v>4.7790000000000003E-3</v>
      </c>
      <c r="AM248">
        <v>9.6589999999999992E-3</v>
      </c>
      <c r="AN248">
        <v>1.7711000000000001E-2</v>
      </c>
      <c r="AO248">
        <v>3.0976E-2</v>
      </c>
      <c r="AP248">
        <v>5.5376000000000002E-2</v>
      </c>
      <c r="AQ248">
        <v>0.12887299999999999</v>
      </c>
      <c r="AR248">
        <v>0.196465</v>
      </c>
      <c r="AS248">
        <v>0.28159400000000001</v>
      </c>
      <c r="AT248">
        <v>0.41494900000000001</v>
      </c>
      <c r="AU248">
        <v>0.59125099999999997</v>
      </c>
      <c r="AV248">
        <v>0.73650599999999999</v>
      </c>
      <c r="AW248">
        <v>0.79215000000000002</v>
      </c>
      <c r="AX248">
        <v>0.83458900000000003</v>
      </c>
      <c r="AY248">
        <v>0.84181099999999998</v>
      </c>
      <c r="AZ248">
        <v>0.85111599999999998</v>
      </c>
      <c r="BA248">
        <v>0.87995999999999996</v>
      </c>
      <c r="BB248">
        <v>0.90465499999999999</v>
      </c>
      <c r="BC248">
        <v>0.92046899999999998</v>
      </c>
      <c r="BD248">
        <v>0.96617600000000003</v>
      </c>
      <c r="BE248">
        <v>1.0198560000000001</v>
      </c>
      <c r="BF248">
        <v>1.0702940000000001</v>
      </c>
      <c r="BG248">
        <v>1.1045039999999999</v>
      </c>
      <c r="BH248">
        <v>1.1621410000000001</v>
      </c>
      <c r="BI248">
        <v>1.241052</v>
      </c>
      <c r="BJ248">
        <v>1.38398</v>
      </c>
      <c r="BK248">
        <v>1.6326099999999999</v>
      </c>
      <c r="BL248" s="9">
        <v>1.8371249999999999</v>
      </c>
      <c r="BM248" s="9">
        <v>2.111056</v>
      </c>
      <c r="BN248" s="9">
        <v>2.751633</v>
      </c>
      <c r="BO248" s="9">
        <v>4.5178010000000004</v>
      </c>
      <c r="BP248" s="9">
        <v>7.3502890000000001</v>
      </c>
      <c r="BQ248">
        <v>11.554529</v>
      </c>
      <c r="BR248">
        <v>16.203626</v>
      </c>
    </row>
    <row r="249" spans="1:70" x14ac:dyDescent="0.3">
      <c r="A249" t="s">
        <v>577</v>
      </c>
      <c r="B249" t="s">
        <v>578</v>
      </c>
      <c r="C249" t="s">
        <v>95</v>
      </c>
      <c r="D249" t="s">
        <v>96</v>
      </c>
      <c r="AI249">
        <v>0.829170819959403</v>
      </c>
      <c r="AJ249">
        <v>0.82324578345849597</v>
      </c>
      <c r="AK249">
        <v>0.864015842121166</v>
      </c>
      <c r="AL249">
        <v>0.86550222748029204</v>
      </c>
      <c r="AM249">
        <v>0.80787751074953795</v>
      </c>
      <c r="AN249">
        <v>0.83204124004795699</v>
      </c>
      <c r="AO249">
        <v>0.92078863434740699</v>
      </c>
      <c r="AP249">
        <v>0.89336350923404895</v>
      </c>
      <c r="AQ249">
        <v>0.90764671760485105</v>
      </c>
      <c r="AR249">
        <v>0.94976773634850098</v>
      </c>
      <c r="AS249">
        <v>1.04888726878405</v>
      </c>
      <c r="AT249">
        <v>1.0850146917354599</v>
      </c>
      <c r="AU249">
        <v>1.10501430274436</v>
      </c>
      <c r="AV249">
        <v>1.1170637757510899</v>
      </c>
      <c r="AW249">
        <v>1.1422088816645299</v>
      </c>
      <c r="AX249">
        <v>1.1064807182398699</v>
      </c>
      <c r="AY249">
        <v>1.1417490838261599</v>
      </c>
      <c r="AZ249">
        <v>1.1004752276318801</v>
      </c>
      <c r="BA249">
        <v>1.1187190679043399</v>
      </c>
      <c r="BB249">
        <v>1.11661966838396</v>
      </c>
      <c r="BC249">
        <v>1.1196560988153099</v>
      </c>
      <c r="BD249">
        <v>1.1099262718756799</v>
      </c>
      <c r="BE249">
        <v>1.09620132445577</v>
      </c>
      <c r="BF249">
        <v>1.1094892847144799</v>
      </c>
      <c r="BG249">
        <v>1.1450581674902101</v>
      </c>
      <c r="BH249">
        <v>1.18375760990717</v>
      </c>
      <c r="BI249">
        <v>1.26833758703806</v>
      </c>
      <c r="BJ249">
        <v>1.2831450828569</v>
      </c>
      <c r="BK249">
        <v>1.3458967361280201</v>
      </c>
      <c r="BL249" s="9">
        <v>1.3980631215127499</v>
      </c>
      <c r="BM249" s="9">
        <v>1.40414647480034</v>
      </c>
      <c r="BN249" s="9">
        <v>1.4488877878213799</v>
      </c>
      <c r="BO249" s="9">
        <v>1.4447092478488299</v>
      </c>
      <c r="BP249" s="9">
        <v>1.3114225093945999</v>
      </c>
      <c r="BQ249">
        <v>1.4005561087281699</v>
      </c>
      <c r="BR249">
        <v>1.38717699395366</v>
      </c>
    </row>
    <row r="250" spans="1:70" x14ac:dyDescent="0.3">
      <c r="A250" t="s">
        <v>579</v>
      </c>
      <c r="B250" t="s">
        <v>580</v>
      </c>
      <c r="C250" t="s">
        <v>95</v>
      </c>
      <c r="D250" t="s">
        <v>96</v>
      </c>
      <c r="AI250">
        <v>51.3508355268307</v>
      </c>
      <c r="AJ250">
        <v>63.634881138753002</v>
      </c>
      <c r="AK250">
        <v>78.004919873746701</v>
      </c>
      <c r="AL250">
        <v>94.838492372220699</v>
      </c>
      <c r="AM250">
        <v>121.79895765879</v>
      </c>
      <c r="AN250">
        <v>151.34333612044</v>
      </c>
      <c r="AO250">
        <v>177.32683043830201</v>
      </c>
      <c r="AP250">
        <v>210.208579123866</v>
      </c>
      <c r="AQ250">
        <v>237.43621808299301</v>
      </c>
      <c r="AR250">
        <v>261.14095687381598</v>
      </c>
      <c r="AS250">
        <v>276.29869428797099</v>
      </c>
      <c r="AT250">
        <v>283.22774377591003</v>
      </c>
      <c r="AU250">
        <v>299.06622030472897</v>
      </c>
      <c r="AV250">
        <v>317.966006653742</v>
      </c>
      <c r="AW250">
        <v>330.96013947468703</v>
      </c>
      <c r="AX250">
        <v>341.52010074415</v>
      </c>
      <c r="AY250">
        <v>349.55837416425402</v>
      </c>
      <c r="AZ250">
        <v>371.30640206777701</v>
      </c>
      <c r="BA250">
        <v>423.96070076893801</v>
      </c>
      <c r="BB250">
        <v>459.45993598011103</v>
      </c>
      <c r="BC250">
        <v>496.74424302551301</v>
      </c>
      <c r="BD250">
        <v>546.07312011718795</v>
      </c>
      <c r="BE250">
        <v>650.23799438397998</v>
      </c>
      <c r="BF250">
        <v>707.46869711952502</v>
      </c>
      <c r="BG250">
        <v>760.90122704267401</v>
      </c>
      <c r="BH250">
        <v>806.45266029147899</v>
      </c>
      <c r="BI250">
        <v>852.16669935182495</v>
      </c>
      <c r="BJ250">
        <v>889.44873046875</v>
      </c>
      <c r="BK250">
        <v>849.043212890625</v>
      </c>
      <c r="BL250" s="9">
        <v>815.96429443359398</v>
      </c>
      <c r="BM250" s="9">
        <v>779.03918457031295</v>
      </c>
      <c r="BN250" s="9">
        <v>762.95837402343795</v>
      </c>
      <c r="BO250" s="9">
        <v>731.97428287735897</v>
      </c>
      <c r="BP250" s="9">
        <v>725.25451775872898</v>
      </c>
      <c r="BQ250">
        <v>732.98496013671195</v>
      </c>
      <c r="BR250">
        <v>749.53348839313901</v>
      </c>
    </row>
    <row r="251" spans="1:70" x14ac:dyDescent="0.3">
      <c r="A251" t="s">
        <v>581</v>
      </c>
      <c r="B251" t="s">
        <v>582</v>
      </c>
      <c r="C251" t="s">
        <v>95</v>
      </c>
      <c r="D251" t="s">
        <v>96</v>
      </c>
      <c r="AI251">
        <v>190.24678846292099</v>
      </c>
      <c r="AJ251">
        <v>231.90514641854301</v>
      </c>
      <c r="AK251">
        <v>328.92451463258101</v>
      </c>
      <c r="AL251">
        <v>418.14077806978798</v>
      </c>
      <c r="AM251">
        <v>437.43699128958002</v>
      </c>
      <c r="AN251">
        <v>468.62734246175899</v>
      </c>
      <c r="AO251">
        <v>481.244781105801</v>
      </c>
      <c r="AP251">
        <v>487.72995013624598</v>
      </c>
      <c r="AQ251">
        <v>524.68373370625295</v>
      </c>
      <c r="AR251">
        <v>516.77725093762103</v>
      </c>
      <c r="AS251">
        <v>561.50966873329298</v>
      </c>
      <c r="AT251">
        <v>574.04546494352599</v>
      </c>
      <c r="AU251">
        <v>547.34505760398099</v>
      </c>
      <c r="AV251">
        <v>578.65048628032503</v>
      </c>
      <c r="AW251">
        <v>651.33300497036703</v>
      </c>
      <c r="AX251">
        <v>620.53548242211502</v>
      </c>
      <c r="AY251">
        <v>616.45281117879199</v>
      </c>
      <c r="AZ251">
        <v>644.13360184594603</v>
      </c>
      <c r="BA251">
        <v>672.17714338349401</v>
      </c>
      <c r="BB251">
        <v>765.36964912404096</v>
      </c>
      <c r="BC251">
        <v>798.81038138237898</v>
      </c>
      <c r="BD251">
        <v>856.168212890625</v>
      </c>
      <c r="BE251">
        <v>1000.76456368353</v>
      </c>
      <c r="BF251">
        <v>1036.8679056660101</v>
      </c>
      <c r="BG251">
        <v>1065.69998821225</v>
      </c>
      <c r="BH251">
        <v>1114.23857909872</v>
      </c>
      <c r="BI251">
        <v>1196.8394273803401</v>
      </c>
      <c r="BJ251">
        <v>1251.63403320313</v>
      </c>
      <c r="BK251">
        <v>1253.7099609375</v>
      </c>
      <c r="BL251" s="9">
        <v>1258.25891113281</v>
      </c>
      <c r="BM251" s="9">
        <v>1240.85021972656</v>
      </c>
      <c r="BN251" s="9">
        <v>1203.16076660156</v>
      </c>
      <c r="BO251" s="9">
        <v>1178.55876276605</v>
      </c>
      <c r="BP251" s="9">
        <v>1213.19719403414</v>
      </c>
      <c r="BQ251">
        <v>1242.4954445436999</v>
      </c>
      <c r="BR251">
        <v>1271.51526728309</v>
      </c>
    </row>
    <row r="252" spans="1:70" x14ac:dyDescent="0.3">
      <c r="A252" t="s">
        <v>583</v>
      </c>
      <c r="B252" t="s">
        <v>584</v>
      </c>
      <c r="C252" t="s">
        <v>95</v>
      </c>
      <c r="D252" t="s">
        <v>96</v>
      </c>
      <c r="AI252">
        <v>4.2265757182240103E-6</v>
      </c>
      <c r="AJ252">
        <v>8.0173059346866701E-6</v>
      </c>
      <c r="AK252">
        <v>1.4644466422895601E-4</v>
      </c>
      <c r="AL252">
        <v>4.9118752441167004E-3</v>
      </c>
      <c r="AM252">
        <v>5.0640570887181997E-2</v>
      </c>
      <c r="AN252">
        <v>0.25584480026316597</v>
      </c>
      <c r="AO252">
        <v>0.41743282378070401</v>
      </c>
      <c r="AP252">
        <v>0.48452342420988498</v>
      </c>
      <c r="AQ252">
        <v>0.53669275864083799</v>
      </c>
      <c r="AR252">
        <v>0.67420551165568599</v>
      </c>
      <c r="AS252">
        <v>0.84058075268752996</v>
      </c>
      <c r="AT252">
        <v>0.90592897663107597</v>
      </c>
      <c r="AU252">
        <v>0.93893316997573895</v>
      </c>
      <c r="AV252">
        <v>0.99592810890538297</v>
      </c>
      <c r="AW252">
        <v>1.11833892193072</v>
      </c>
      <c r="AX252">
        <v>1.34562312253796</v>
      </c>
      <c r="AY252">
        <v>1.4992473939662001</v>
      </c>
      <c r="AZ252">
        <v>1.7931301121215599</v>
      </c>
      <c r="BA252">
        <v>2.2697667068630301</v>
      </c>
      <c r="BB252">
        <v>2.5407656770355098</v>
      </c>
      <c r="BC252">
        <v>2.8534922550086699</v>
      </c>
      <c r="BD252">
        <v>3.19231104850769</v>
      </c>
      <c r="BE252">
        <v>3.30551217821594</v>
      </c>
      <c r="BF252">
        <v>3.0274025729063099</v>
      </c>
      <c r="BG252">
        <v>3.4604092128924702</v>
      </c>
      <c r="BH252">
        <v>4.6113598171973296</v>
      </c>
      <c r="BI252">
        <v>5.0762356415454803</v>
      </c>
      <c r="BJ252">
        <v>6.0042233467102104</v>
      </c>
      <c r="BK252">
        <v>6.6275362968444798</v>
      </c>
      <c r="BL252" s="9">
        <v>6.5804495811462402</v>
      </c>
      <c r="BM252" s="9">
        <v>6.4349794387817401</v>
      </c>
      <c r="BN252" s="9">
        <v>7.3021616935729998</v>
      </c>
      <c r="BO252" s="9">
        <v>9.1975558412852596</v>
      </c>
      <c r="BP252" s="9">
        <v>10.632109928950101</v>
      </c>
      <c r="BQ252">
        <v>11.616403039115699</v>
      </c>
      <c r="BR252">
        <v>12.9353983614283</v>
      </c>
    </row>
    <row r="253" spans="1:70" x14ac:dyDescent="0.3">
      <c r="A253" t="s">
        <v>585</v>
      </c>
      <c r="B253" t="s">
        <v>586</v>
      </c>
      <c r="C253" t="s">
        <v>95</v>
      </c>
      <c r="D253" t="s">
        <v>96</v>
      </c>
    </row>
    <row r="254" spans="1:70" x14ac:dyDescent="0.3">
      <c r="A254" t="s">
        <v>587</v>
      </c>
      <c r="B254" t="s">
        <v>588</v>
      </c>
      <c r="C254" t="s">
        <v>95</v>
      </c>
      <c r="D254" t="s">
        <v>96</v>
      </c>
      <c r="AI254">
        <v>0.56021892232033699</v>
      </c>
      <c r="AJ254">
        <v>1.0881656436625999</v>
      </c>
      <c r="AK254">
        <v>1.69826835885896</v>
      </c>
      <c r="AL254">
        <v>2.45278358781803</v>
      </c>
      <c r="AM254">
        <v>3.3370659829582401</v>
      </c>
      <c r="AN254">
        <v>4.6102139115140499</v>
      </c>
      <c r="AO254">
        <v>5.7239809493334803</v>
      </c>
      <c r="AP254">
        <v>6.7118611570946101</v>
      </c>
      <c r="AQ254">
        <v>7.4592200875135797</v>
      </c>
      <c r="AR254">
        <v>7.6407373788674304</v>
      </c>
      <c r="AS254">
        <v>7.7359326722153297</v>
      </c>
      <c r="AT254">
        <v>7.9307409224521299</v>
      </c>
      <c r="AU254">
        <v>8.79463694885915</v>
      </c>
      <c r="AV254">
        <v>10.050975812393</v>
      </c>
      <c r="AW254">
        <v>10.776834038349801</v>
      </c>
      <c r="AX254">
        <v>10.520035844636199</v>
      </c>
      <c r="AY254">
        <v>10.961983613076701</v>
      </c>
      <c r="AZ254">
        <v>11.7737280095584</v>
      </c>
      <c r="BA254">
        <v>12.5795005694658</v>
      </c>
      <c r="BB254">
        <v>13.5797283648978</v>
      </c>
      <c r="BC254">
        <v>14.1877145281855</v>
      </c>
      <c r="BD254">
        <v>15.2736978530884</v>
      </c>
      <c r="BE254">
        <v>16.939448597679998</v>
      </c>
      <c r="BF254">
        <v>18.175727331214201</v>
      </c>
      <c r="BG254">
        <v>19.477194466332399</v>
      </c>
      <c r="BH254">
        <v>21.111191475694401</v>
      </c>
      <c r="BI254">
        <v>22.462616857317599</v>
      </c>
      <c r="BJ254">
        <v>23.304756164550799</v>
      </c>
      <c r="BK254">
        <v>24.253562927246101</v>
      </c>
      <c r="BL254" s="9">
        <v>25.045021057128899</v>
      </c>
      <c r="BM254" s="9">
        <v>25.734472274780298</v>
      </c>
      <c r="BN254" s="9">
        <v>26.462287902831999</v>
      </c>
      <c r="BO254" s="9">
        <v>26.184729804958401</v>
      </c>
      <c r="BP254" s="9">
        <v>26.2739181311142</v>
      </c>
      <c r="BQ254">
        <v>26.710334219867001</v>
      </c>
      <c r="BR254">
        <v>27.108346862201</v>
      </c>
    </row>
    <row r="255" spans="1:70" x14ac:dyDescent="0.3">
      <c r="A255" t="s">
        <v>589</v>
      </c>
      <c r="B255" t="s">
        <v>13</v>
      </c>
      <c r="C255" t="s">
        <v>95</v>
      </c>
      <c r="D255" t="s">
        <v>96</v>
      </c>
      <c r="AI255">
        <v>1</v>
      </c>
      <c r="AJ255">
        <v>1</v>
      </c>
      <c r="AK255">
        <v>1</v>
      </c>
      <c r="AL255">
        <v>1</v>
      </c>
      <c r="AM255">
        <v>1</v>
      </c>
      <c r="AN255">
        <v>1</v>
      </c>
      <c r="AO255">
        <v>1</v>
      </c>
      <c r="AP255">
        <v>1</v>
      </c>
      <c r="AQ255">
        <v>1</v>
      </c>
      <c r="AR255">
        <v>1</v>
      </c>
      <c r="AS255">
        <v>1</v>
      </c>
      <c r="AT255">
        <v>1</v>
      </c>
      <c r="AU255">
        <v>1</v>
      </c>
      <c r="AV255">
        <v>1</v>
      </c>
      <c r="AW255">
        <v>1</v>
      </c>
      <c r="AX255">
        <v>1</v>
      </c>
      <c r="AY255">
        <v>1</v>
      </c>
      <c r="AZ255">
        <v>1</v>
      </c>
      <c r="BA255">
        <v>1</v>
      </c>
      <c r="BB255">
        <v>1</v>
      </c>
      <c r="BC255">
        <v>1</v>
      </c>
      <c r="BD255">
        <v>1</v>
      </c>
      <c r="BE255">
        <v>1</v>
      </c>
      <c r="BF255">
        <v>1</v>
      </c>
      <c r="BG255">
        <v>1</v>
      </c>
      <c r="BH255">
        <v>1</v>
      </c>
      <c r="BI255">
        <v>1</v>
      </c>
      <c r="BJ255">
        <v>1</v>
      </c>
      <c r="BK255">
        <v>1</v>
      </c>
      <c r="BL255" s="9">
        <v>1</v>
      </c>
      <c r="BM255" s="9">
        <v>1</v>
      </c>
      <c r="BN255" s="9">
        <v>1</v>
      </c>
      <c r="BO255" s="9">
        <v>1</v>
      </c>
      <c r="BP255" s="9">
        <v>1</v>
      </c>
      <c r="BQ255">
        <v>1</v>
      </c>
      <c r="BR255">
        <v>1</v>
      </c>
    </row>
    <row r="256" spans="1:70" x14ac:dyDescent="0.3">
      <c r="A256" t="s">
        <v>590</v>
      </c>
      <c r="B256" t="s">
        <v>591</v>
      </c>
      <c r="C256" t="s">
        <v>95</v>
      </c>
      <c r="D256" t="s">
        <v>96</v>
      </c>
      <c r="AI256">
        <v>6.3531730137114596E-4</v>
      </c>
      <c r="AJ256">
        <v>1.17208568198815E-3</v>
      </c>
      <c r="AK256">
        <v>9.3069923946225708E-3</v>
      </c>
      <c r="AL256">
        <v>0.107178069231101</v>
      </c>
      <c r="AM256">
        <v>1.40468769631741</v>
      </c>
      <c r="AN256">
        <v>6.4794381349968901</v>
      </c>
      <c r="AO256">
        <v>11.5522656238719</v>
      </c>
      <c r="AP256">
        <v>18.8615614290437</v>
      </c>
      <c r="AQ256">
        <v>25.9258134758241</v>
      </c>
      <c r="AR256">
        <v>36.841733594771803</v>
      </c>
      <c r="AS256">
        <v>53.063168567636701</v>
      </c>
      <c r="AT256">
        <v>75.371534867898404</v>
      </c>
      <c r="AU256">
        <v>107.974941363043</v>
      </c>
      <c r="AV256">
        <v>134.224615898271</v>
      </c>
      <c r="AW256">
        <v>151.51644836873399</v>
      </c>
      <c r="AX256">
        <v>178.39426512553601</v>
      </c>
      <c r="AY256">
        <v>213.66678651869699</v>
      </c>
      <c r="AZ256">
        <v>253.58338686190299</v>
      </c>
      <c r="BA256">
        <v>315.44469197758201</v>
      </c>
      <c r="BB256">
        <v>367.62792479316403</v>
      </c>
      <c r="BC256">
        <v>506.20619683731701</v>
      </c>
      <c r="BD256">
        <v>601.99839932491204</v>
      </c>
      <c r="BE256">
        <v>706.90461325190802</v>
      </c>
      <c r="BF256">
        <v>804.31010352320004</v>
      </c>
      <c r="BG256">
        <v>935.23724584663205</v>
      </c>
      <c r="BH256">
        <v>1058.67768324759</v>
      </c>
      <c r="BI256">
        <v>1179.95670461133</v>
      </c>
      <c r="BJ256">
        <v>1432.90717805091</v>
      </c>
      <c r="BK256">
        <v>1799.8923753158899</v>
      </c>
      <c r="BL256" s="9">
        <v>2111.3195549946299</v>
      </c>
      <c r="BM256" s="9">
        <v>2353.38338692144</v>
      </c>
      <c r="BN256" s="9">
        <v>2591.1123046875</v>
      </c>
      <c r="BO256" s="9">
        <v>2758.77238159432</v>
      </c>
      <c r="BP256" s="9">
        <v>3030.49254994173</v>
      </c>
      <c r="BQ256">
        <v>3373.1409721199102</v>
      </c>
      <c r="BR256">
        <v>3670.12629350113</v>
      </c>
    </row>
    <row r="257" spans="1:70" x14ac:dyDescent="0.3">
      <c r="A257" t="s">
        <v>592</v>
      </c>
      <c r="B257" t="s">
        <v>593</v>
      </c>
      <c r="C257" t="s">
        <v>95</v>
      </c>
      <c r="D257" t="s">
        <v>96</v>
      </c>
      <c r="AI257">
        <v>1.39717267246583</v>
      </c>
      <c r="AJ257">
        <v>1.4166992987507001</v>
      </c>
      <c r="AK257">
        <v>1.42025288904577</v>
      </c>
      <c r="AL257">
        <v>1.3707861808838999</v>
      </c>
      <c r="AM257">
        <v>1.3739415061125899</v>
      </c>
      <c r="AN257">
        <v>1.3633751160698599</v>
      </c>
      <c r="AO257">
        <v>1.38659762893876</v>
      </c>
      <c r="AP257">
        <v>1.38161408072459</v>
      </c>
      <c r="AQ257">
        <v>1.41012977282966</v>
      </c>
      <c r="AR257">
        <v>1.4157221452204301</v>
      </c>
      <c r="AS257">
        <v>1.49181396245697</v>
      </c>
      <c r="AT257">
        <v>1.5482399253432899</v>
      </c>
      <c r="AU257">
        <v>1.5277025864134299</v>
      </c>
      <c r="AV257">
        <v>1.4655632807377399</v>
      </c>
      <c r="AW257">
        <v>1.48066487654375</v>
      </c>
      <c r="AX257">
        <v>1.47733603089656</v>
      </c>
      <c r="AY257">
        <v>1.48619909148033</v>
      </c>
      <c r="AZ257">
        <v>1.5530091294764901</v>
      </c>
      <c r="BA257">
        <v>1.63435658595661</v>
      </c>
      <c r="BB257">
        <v>1.6057570627432001</v>
      </c>
      <c r="BC257">
        <v>1.67501170509603</v>
      </c>
      <c r="BD257">
        <v>1.63591921329498</v>
      </c>
      <c r="BE257">
        <v>1.6496588652828299</v>
      </c>
      <c r="BF257">
        <v>1.6426570104173801</v>
      </c>
      <c r="BG257">
        <v>1.5949656108708601</v>
      </c>
      <c r="BH257">
        <v>1.6039533299401101</v>
      </c>
      <c r="BI257">
        <v>1.53212034819621</v>
      </c>
      <c r="BJ257">
        <v>1.5887317657470701</v>
      </c>
      <c r="BK257">
        <v>1.5490928888320901</v>
      </c>
      <c r="BL257" s="9">
        <v>1.53848028182983</v>
      </c>
      <c r="BM257" s="9">
        <v>1.47022485733032</v>
      </c>
      <c r="BN257" s="9">
        <v>1.4401332139968901</v>
      </c>
      <c r="BO257" s="9">
        <v>1.4514200316391299</v>
      </c>
      <c r="BP257" s="9">
        <v>1.4404160101693</v>
      </c>
      <c r="BQ257">
        <v>1.4576984894890499</v>
      </c>
      <c r="BR257">
        <v>1.4876170406718601</v>
      </c>
    </row>
    <row r="258" spans="1:70" x14ac:dyDescent="0.3">
      <c r="A258" t="s">
        <v>594</v>
      </c>
      <c r="B258" t="s">
        <v>595</v>
      </c>
      <c r="C258" t="s">
        <v>95</v>
      </c>
      <c r="D258" t="s">
        <v>96</v>
      </c>
      <c r="AI258">
        <v>1.2078854250344801E-13</v>
      </c>
      <c r="AJ258">
        <v>1.4209149007438499E-13</v>
      </c>
      <c r="AK258">
        <v>1.7824707050108001E-13</v>
      </c>
      <c r="AL258">
        <v>2.2926189790143502E-13</v>
      </c>
      <c r="AM258">
        <v>3.6550484289613002E-13</v>
      </c>
      <c r="AN258">
        <v>5.4332095831834099E-13</v>
      </c>
      <c r="AO258">
        <v>1.15057614470103E-12</v>
      </c>
      <c r="AP258">
        <v>1.51540831882677E-12</v>
      </c>
      <c r="AQ258">
        <v>1.77840019371214E-12</v>
      </c>
      <c r="AR258">
        <v>2.2121388295731202E-12</v>
      </c>
      <c r="AS258">
        <v>2.80434515253771E-12</v>
      </c>
      <c r="AT258">
        <v>2.9613286275048001E-12</v>
      </c>
      <c r="AU258">
        <v>3.8734734506205604E-12</v>
      </c>
      <c r="AV258">
        <v>5.1252442641276799E-12</v>
      </c>
      <c r="AW258">
        <v>6.6901584606779204E-12</v>
      </c>
      <c r="AX258">
        <v>8.4169076132583305E-12</v>
      </c>
      <c r="AY258">
        <v>9.6252353963711094E-12</v>
      </c>
      <c r="AZ258">
        <v>1.08138326055751E-11</v>
      </c>
      <c r="BA258">
        <v>1.3814437410637801E-11</v>
      </c>
      <c r="BB258">
        <v>1.4785871766431101E-11</v>
      </c>
      <c r="BC258">
        <v>2.1341227855943199E-11</v>
      </c>
      <c r="BD258">
        <v>2.6809825897216801E-11</v>
      </c>
    </row>
    <row r="259" spans="1:70" x14ac:dyDescent="0.3">
      <c r="A259" t="s">
        <v>596</v>
      </c>
      <c r="B259" t="s">
        <v>597</v>
      </c>
      <c r="C259" t="s">
        <v>95</v>
      </c>
      <c r="D259" t="s">
        <v>96</v>
      </c>
      <c r="BD259">
        <v>1.0275467634201001</v>
      </c>
      <c r="BE259">
        <v>1.08888118250332</v>
      </c>
      <c r="BF259">
        <v>1.07673377210841</v>
      </c>
      <c r="BG259">
        <v>1.06438324097038</v>
      </c>
      <c r="BH259">
        <v>1.0715020491882901</v>
      </c>
      <c r="BI259">
        <v>1.05583141549163</v>
      </c>
      <c r="BJ259">
        <v>1.02022969722748</v>
      </c>
    </row>
    <row r="260" spans="1:70" x14ac:dyDescent="0.3">
      <c r="A260" t="s">
        <v>598</v>
      </c>
      <c r="B260" t="s">
        <v>599</v>
      </c>
      <c r="C260" t="s">
        <v>95</v>
      </c>
      <c r="D260" t="s">
        <v>96</v>
      </c>
      <c r="AU260">
        <v>0.93611965936277497</v>
      </c>
      <c r="AV260">
        <v>0.97278577103888397</v>
      </c>
      <c r="AW260">
        <v>1.01147575502384</v>
      </c>
      <c r="AX260">
        <v>1.1051870932210499</v>
      </c>
      <c r="AY260">
        <v>1.04891892397508</v>
      </c>
      <c r="AZ260">
        <v>1.04756340185465</v>
      </c>
      <c r="BA260">
        <v>0.90077450038436002</v>
      </c>
      <c r="BB260">
        <v>0.94875016733097695</v>
      </c>
      <c r="BC260">
        <v>0.95908344161788095</v>
      </c>
      <c r="BD260">
        <v>0.99977068452840601</v>
      </c>
      <c r="BE260">
        <v>1.1155978070068899</v>
      </c>
      <c r="BF260">
        <v>1.0700214058177999</v>
      </c>
      <c r="BG260">
        <v>1.0211509565108601</v>
      </c>
      <c r="BH260">
        <v>1.04401205650516</v>
      </c>
      <c r="BI260">
        <v>1.0554033969724299</v>
      </c>
      <c r="BJ260">
        <v>1.0434159040451001</v>
      </c>
      <c r="BK260">
        <v>0.99773371165046698</v>
      </c>
      <c r="BL260" s="9">
        <v>0.96531269293322897</v>
      </c>
      <c r="BM260" s="9">
        <v>0.95301199763630595</v>
      </c>
      <c r="BN260" s="9">
        <v>0.90782374143600497</v>
      </c>
      <c r="BO260" s="9">
        <v>0.89024371725939599</v>
      </c>
    </row>
    <row r="261" spans="1:70" x14ac:dyDescent="0.3">
      <c r="A261" t="s">
        <v>600</v>
      </c>
      <c r="B261" t="s">
        <v>601</v>
      </c>
      <c r="C261" t="s">
        <v>95</v>
      </c>
      <c r="D261" t="s">
        <v>96</v>
      </c>
      <c r="AI261">
        <v>672.27704687264304</v>
      </c>
      <c r="AJ261">
        <v>1122.04431710583</v>
      </c>
      <c r="AK261">
        <v>1455.00087619787</v>
      </c>
      <c r="AL261">
        <v>1668.8321663557299</v>
      </c>
      <c r="AM261">
        <v>1910.9356023661001</v>
      </c>
      <c r="AN261">
        <v>2190.6320338006999</v>
      </c>
      <c r="AO261">
        <v>2338.3367596130702</v>
      </c>
      <c r="AP261">
        <v>2450.3512683262402</v>
      </c>
      <c r="AQ261">
        <v>2637.27060653441</v>
      </c>
      <c r="AR261">
        <v>2749.6006908927502</v>
      </c>
      <c r="AS261">
        <v>2780.3494972737799</v>
      </c>
      <c r="AT261">
        <v>2790.4258845189502</v>
      </c>
      <c r="AU261">
        <v>2876.84005168357</v>
      </c>
      <c r="AV261">
        <v>3021.7138028440199</v>
      </c>
      <c r="AW261">
        <v>3190.7424986149299</v>
      </c>
      <c r="AX261">
        <v>3675.68820734984</v>
      </c>
      <c r="AY261">
        <v>3871.27230024661</v>
      </c>
      <c r="AZ261">
        <v>4132.1343563321598</v>
      </c>
      <c r="BA261">
        <v>4973.2069823839902</v>
      </c>
      <c r="BB261">
        <v>5249.9421560348801</v>
      </c>
      <c r="BC261">
        <v>5813.1887873265796</v>
      </c>
      <c r="BD261">
        <v>6915.33544921875</v>
      </c>
      <c r="BE261">
        <v>7137.0668185834402</v>
      </c>
      <c r="BF261">
        <v>7308.3464188786002</v>
      </c>
      <c r="BG261">
        <v>7379.9961483716197</v>
      </c>
      <c r="BH261">
        <v>7290.1488042946703</v>
      </c>
      <c r="BI261">
        <v>7163.8311480290204</v>
      </c>
      <c r="BJ261">
        <v>7211.599609375</v>
      </c>
      <c r="BK261">
        <v>7275.826171875</v>
      </c>
      <c r="BL261" s="9">
        <v>7191.1884765625</v>
      </c>
      <c r="BM261" s="9">
        <v>7064.95361328125</v>
      </c>
      <c r="BN261" s="9">
        <v>7120.01123046875</v>
      </c>
      <c r="BO261" s="9">
        <v>6942.5522161435501</v>
      </c>
      <c r="BP261" s="9">
        <v>6839.7711422788198</v>
      </c>
      <c r="BQ261">
        <v>6954.97823040608</v>
      </c>
      <c r="BR261">
        <v>6990.8707051402898</v>
      </c>
    </row>
    <row r="262" spans="1:70" x14ac:dyDescent="0.3">
      <c r="A262" t="s">
        <v>602</v>
      </c>
      <c r="B262" t="s">
        <v>603</v>
      </c>
      <c r="C262" t="s">
        <v>95</v>
      </c>
      <c r="D262" t="s">
        <v>96</v>
      </c>
      <c r="AI262">
        <v>77.334747658062696</v>
      </c>
      <c r="AJ262">
        <v>82.485846716304394</v>
      </c>
      <c r="AK262">
        <v>82.894995529754894</v>
      </c>
      <c r="AL262">
        <v>82.645861947629797</v>
      </c>
      <c r="AM262">
        <v>82.787550904568306</v>
      </c>
      <c r="AN262">
        <v>82.491784886152004</v>
      </c>
      <c r="AO262">
        <v>82.697895490289497</v>
      </c>
      <c r="AP262">
        <v>83.878780558094107</v>
      </c>
      <c r="AQ262">
        <v>89.712607418968105</v>
      </c>
      <c r="AR262">
        <v>91.184188992172906</v>
      </c>
      <c r="AS262">
        <v>91.107307316002505</v>
      </c>
      <c r="AT262">
        <v>92.330856542252306</v>
      </c>
      <c r="AU262">
        <v>93.531361925596102</v>
      </c>
      <c r="AV262">
        <v>92.453121359856198</v>
      </c>
      <c r="AW262">
        <v>91.937949328445796</v>
      </c>
      <c r="AX262">
        <v>89.516905647083405</v>
      </c>
      <c r="AY262">
        <v>90.201961002621104</v>
      </c>
      <c r="AZ262">
        <v>92.896096956532205</v>
      </c>
      <c r="BA262">
        <v>97.669888175071904</v>
      </c>
      <c r="BB262">
        <v>99.551063025997607</v>
      </c>
      <c r="BC262">
        <v>99.803268951592301</v>
      </c>
      <c r="BD262">
        <v>100.51104325685201</v>
      </c>
      <c r="BE262">
        <v>98.215697864117004</v>
      </c>
      <c r="BF262">
        <v>99.476259889925601</v>
      </c>
      <c r="BG262">
        <v>99.151885495053804</v>
      </c>
      <c r="BH262">
        <v>103.68213337691699</v>
      </c>
      <c r="BI262">
        <v>104.80534153476</v>
      </c>
      <c r="BJ262">
        <v>107.898165722173</v>
      </c>
      <c r="BK262">
        <v>108.906852420275</v>
      </c>
      <c r="BL262" s="9">
        <v>110.875523852585</v>
      </c>
      <c r="BM262" s="9">
        <v>111.850300053615</v>
      </c>
      <c r="BN262" s="9">
        <v>110.38024762103601</v>
      </c>
      <c r="BO262" s="9">
        <v>108.31282042615901</v>
      </c>
      <c r="BP262" s="9">
        <v>105.11943277697</v>
      </c>
      <c r="BQ262">
        <v>108.035176038305</v>
      </c>
      <c r="BR262">
        <v>107.38904328314599</v>
      </c>
    </row>
    <row r="263" spans="1:70" x14ac:dyDescent="0.3">
      <c r="A263" t="s">
        <v>604</v>
      </c>
      <c r="B263" t="s">
        <v>605</v>
      </c>
      <c r="C263" t="s">
        <v>95</v>
      </c>
      <c r="D263" t="s">
        <v>96</v>
      </c>
    </row>
    <row r="264" spans="1:70" x14ac:dyDescent="0.3">
      <c r="A264" t="s">
        <v>606</v>
      </c>
      <c r="B264" t="s">
        <v>607</v>
      </c>
      <c r="C264" t="s">
        <v>95</v>
      </c>
      <c r="D264" t="s">
        <v>96</v>
      </c>
      <c r="AI264">
        <v>0.79982675331797504</v>
      </c>
      <c r="AJ264">
        <v>0.82094436599783105</v>
      </c>
      <c r="AK264">
        <v>0.87140808012893101</v>
      </c>
      <c r="AL264">
        <v>0.85680440242892697</v>
      </c>
      <c r="AM264">
        <v>1.41125148609007</v>
      </c>
      <c r="AN264">
        <v>1.2858498961459399</v>
      </c>
      <c r="AO264">
        <v>1.3206922950386</v>
      </c>
      <c r="AP264">
        <v>1.45197624085761</v>
      </c>
      <c r="AQ264">
        <v>1.48485373294945</v>
      </c>
      <c r="AR264">
        <v>1.4806243703440201</v>
      </c>
      <c r="AS264">
        <v>1.47786920310807</v>
      </c>
      <c r="AT264">
        <v>1.49398687054787</v>
      </c>
      <c r="AU264">
        <v>1.4929181997760099</v>
      </c>
      <c r="AV264">
        <v>1.50130968612217</v>
      </c>
      <c r="AW264">
        <v>1.56539875964791</v>
      </c>
      <c r="AX264">
        <v>1.5784470385826801</v>
      </c>
      <c r="AY264">
        <v>1.61198509343191</v>
      </c>
      <c r="AZ264">
        <v>1.6869965545437899</v>
      </c>
      <c r="BA264">
        <v>1.80605033910885</v>
      </c>
      <c r="BB264">
        <v>1.82509405154917</v>
      </c>
      <c r="BC264">
        <v>1.7103896064047399</v>
      </c>
      <c r="BD264">
        <v>1.66056811905465</v>
      </c>
      <c r="BE264">
        <v>1.69585094215961</v>
      </c>
      <c r="BF264">
        <v>1.7065962975992299</v>
      </c>
      <c r="BG264">
        <v>1.6916926713549001</v>
      </c>
      <c r="BH264">
        <v>1.7425906551647901</v>
      </c>
      <c r="BI264">
        <v>1.76493499853919</v>
      </c>
      <c r="BJ264">
        <v>1.7391712452303101</v>
      </c>
      <c r="BK264">
        <v>1.7188823906303301</v>
      </c>
      <c r="BL264" s="9">
        <v>1.71632936780333</v>
      </c>
      <c r="BM264" s="9">
        <v>1.7142550302228701</v>
      </c>
      <c r="BN264" s="9">
        <v>1.6278128630037201</v>
      </c>
      <c r="BO264" s="9">
        <v>1.5583725005426601</v>
      </c>
      <c r="BP264" s="9">
        <v>1.6054012712345</v>
      </c>
      <c r="BQ264">
        <v>1.69849391008788</v>
      </c>
      <c r="BR264">
        <v>1.75413819197732</v>
      </c>
    </row>
    <row r="265" spans="1:70" x14ac:dyDescent="0.3">
      <c r="A265" t="s">
        <v>608</v>
      </c>
      <c r="B265" t="s">
        <v>609</v>
      </c>
      <c r="C265" t="s">
        <v>95</v>
      </c>
      <c r="D265" t="s">
        <v>96</v>
      </c>
      <c r="BA265">
        <v>0.30922460678490998</v>
      </c>
      <c r="BB265">
        <v>0.29862202861729598</v>
      </c>
      <c r="BC265">
        <v>0.31389640611469299</v>
      </c>
      <c r="BD265">
        <v>0.32693860000000002</v>
      </c>
      <c r="BE265">
        <v>0.33613425636873101</v>
      </c>
      <c r="BF265">
        <v>0.34475490321139601</v>
      </c>
      <c r="BG265">
        <v>0.35821302692301299</v>
      </c>
      <c r="BH265">
        <v>0.36410299960731402</v>
      </c>
      <c r="BI265">
        <v>0.37090188196363599</v>
      </c>
      <c r="BJ265">
        <v>0.37832800509890002</v>
      </c>
      <c r="BK265">
        <v>0.370546696933857</v>
      </c>
      <c r="BL265" s="9">
        <v>0.36317282097949699</v>
      </c>
      <c r="BM265" s="9">
        <v>0.35914519949270202</v>
      </c>
      <c r="BN265" s="9">
        <v>0.36040675221683499</v>
      </c>
      <c r="BO265" s="9">
        <v>0.36069681994224301</v>
      </c>
      <c r="BP265" s="9">
        <v>0.36370056072929702</v>
      </c>
      <c r="BQ265">
        <v>0.362871040091578</v>
      </c>
      <c r="BR265">
        <v>0.36290408853419598</v>
      </c>
    </row>
    <row r="266" spans="1:70" x14ac:dyDescent="0.3">
      <c r="A266" t="s">
        <v>610</v>
      </c>
      <c r="B266" t="s">
        <v>611</v>
      </c>
      <c r="C266" t="s">
        <v>95</v>
      </c>
      <c r="D266" t="s">
        <v>96</v>
      </c>
      <c r="AI266">
        <v>6.1140901760096904</v>
      </c>
      <c r="AJ266">
        <v>6.6233977266130797</v>
      </c>
      <c r="AK266">
        <v>7.32880208268109</v>
      </c>
      <c r="AL266">
        <v>8.3314768933260694</v>
      </c>
      <c r="AM266">
        <v>9.8527457422190796</v>
      </c>
      <c r="AN266">
        <v>14.0648254239068</v>
      </c>
      <c r="AO266">
        <v>18.890631116246201</v>
      </c>
      <c r="AP266">
        <v>21.038491231195099</v>
      </c>
      <c r="AQ266">
        <v>19.068950678821501</v>
      </c>
      <c r="AR266">
        <v>25.0944826659168</v>
      </c>
      <c r="AS266">
        <v>30.267437094519501</v>
      </c>
      <c r="AT266">
        <v>30.414408760297398</v>
      </c>
      <c r="AU266">
        <v>32.558124192397798</v>
      </c>
      <c r="AV266">
        <v>35.405451662169</v>
      </c>
      <c r="AW266">
        <v>39.344332773661499</v>
      </c>
      <c r="AX266">
        <v>45.218356063160499</v>
      </c>
      <c r="AY266">
        <v>49.826355516608402</v>
      </c>
      <c r="AZ266">
        <v>53.794166805855802</v>
      </c>
      <c r="BA266">
        <v>63.532125973595697</v>
      </c>
      <c r="BB266">
        <v>57.6459338534709</v>
      </c>
      <c r="BC266">
        <v>70.404821031149794</v>
      </c>
      <c r="BD266">
        <v>81.476760864257798</v>
      </c>
      <c r="BE266">
        <v>88.792991638183594</v>
      </c>
      <c r="BF266">
        <v>93.631317138671903</v>
      </c>
    </row>
    <row r="267" spans="1:70" s="9" customFormat="1" x14ac:dyDescent="0.3">
      <c r="A267" s="9" t="s">
        <v>2</v>
      </c>
      <c r="B267" s="9" t="s">
        <v>612</v>
      </c>
      <c r="C267" s="9" t="s">
        <v>95</v>
      </c>
      <c r="D267" s="9" t="s">
        <v>96</v>
      </c>
      <c r="AI267" s="9">
        <v>1.2584411691313599</v>
      </c>
      <c r="AJ267" s="9">
        <v>1.40783383386594</v>
      </c>
      <c r="AK267" s="9">
        <v>1.5789997553699</v>
      </c>
      <c r="AL267" s="9">
        <v>1.7426716295101301</v>
      </c>
      <c r="AM267" s="9">
        <v>1.8736594823947399</v>
      </c>
      <c r="AN267" s="9">
        <v>2.0340842719596099</v>
      </c>
      <c r="AO267" s="9">
        <v>2.15775685442628</v>
      </c>
      <c r="AP267" s="9">
        <v>2.2937876958549102</v>
      </c>
      <c r="AQ267" s="9">
        <v>2.4514766854551202</v>
      </c>
      <c r="AR267" s="9">
        <v>2.5837916600933601</v>
      </c>
      <c r="AS267" s="9">
        <v>2.7585537301165499</v>
      </c>
      <c r="AT267" s="9">
        <v>2.9082492674306</v>
      </c>
      <c r="AU267" s="9">
        <v>3.2228021631002299</v>
      </c>
      <c r="AV267" s="9">
        <v>3.3625378902429799</v>
      </c>
      <c r="AW267" s="9">
        <v>3.4723340937299101</v>
      </c>
      <c r="AX267" s="9">
        <v>3.5552090096478599</v>
      </c>
      <c r="AY267" s="9">
        <v>3.65801240095539</v>
      </c>
      <c r="AZ267" s="9">
        <v>3.8551962668405202</v>
      </c>
      <c r="BA267" s="9">
        <v>4.0792467203346598</v>
      </c>
      <c r="BB267" s="9">
        <v>4.4054615328752398</v>
      </c>
      <c r="BC267" s="9">
        <v>4.6193094142445998</v>
      </c>
      <c r="BD267" s="9">
        <v>4.7766284942626998</v>
      </c>
      <c r="BE267" s="9">
        <v>5.10604487750647</v>
      </c>
      <c r="BF267" s="9">
        <v>5.2920648462715496</v>
      </c>
      <c r="BG267" s="9">
        <v>5.5660949231475003</v>
      </c>
      <c r="BH267" s="9">
        <v>5.8171773288711801</v>
      </c>
      <c r="BI267" s="9">
        <v>6.14841834119248</v>
      </c>
      <c r="BJ267" s="9">
        <v>6.4133367538452104</v>
      </c>
      <c r="BK267" s="9">
        <v>6.8554153442382804</v>
      </c>
      <c r="BL267" s="9">
        <v>7.0652213096618697</v>
      </c>
      <c r="BM267" s="9">
        <v>7.2489242553710902</v>
      </c>
      <c r="BN267" s="9">
        <v>7.37613821029663</v>
      </c>
      <c r="BO267" s="9">
        <v>7.2472577379890302</v>
      </c>
      <c r="BP267" s="9">
        <v>7.3186880445922302</v>
      </c>
      <c r="BQ267" s="9">
        <v>7.4211352928491001</v>
      </c>
      <c r="BR267" s="9">
        <v>7.4202965839434096</v>
      </c>
    </row>
    <row r="268" spans="1:70" x14ac:dyDescent="0.3">
      <c r="A268" t="s">
        <v>613</v>
      </c>
      <c r="B268" t="s">
        <v>614</v>
      </c>
      <c r="C268" t="s">
        <v>95</v>
      </c>
      <c r="D268" t="s">
        <v>96</v>
      </c>
      <c r="AI268">
        <v>9.56647595873103E-3</v>
      </c>
      <c r="AJ268">
        <v>1.78273660253522E-2</v>
      </c>
      <c r="AK268">
        <v>4.6282987978671503E-2</v>
      </c>
      <c r="AL268">
        <v>0.110161183096815</v>
      </c>
      <c r="AM268">
        <v>0.194945275930653</v>
      </c>
      <c r="AN268">
        <v>0.249391259739841</v>
      </c>
      <c r="AO268">
        <v>0.30454076059276902</v>
      </c>
      <c r="AP268">
        <v>0.37542779598122</v>
      </c>
      <c r="AQ268">
        <v>0.43402306001829299</v>
      </c>
      <c r="AR268">
        <v>0.50467515375275396</v>
      </c>
      <c r="AS268">
        <v>0.65444480280763595</v>
      </c>
      <c r="AT268">
        <v>0.80216171283019799</v>
      </c>
      <c r="AU268">
        <v>0.94305327753896695</v>
      </c>
      <c r="AV268">
        <v>1.08763024888116</v>
      </c>
      <c r="AW268">
        <v>1.2679793078135699</v>
      </c>
      <c r="AX268">
        <v>1.43413377398915</v>
      </c>
      <c r="AY268">
        <v>1.59354675099843</v>
      </c>
      <c r="AZ268">
        <v>1.75274668454219</v>
      </c>
      <c r="BA268">
        <v>1.90258591542172</v>
      </c>
      <c r="BB268">
        <v>1.99605244514067</v>
      </c>
      <c r="BC268">
        <v>2.2472099459358401</v>
      </c>
      <c r="BD268">
        <v>2.4463460445404102</v>
      </c>
      <c r="BE268">
        <v>2.6483499227866498</v>
      </c>
      <c r="BF268">
        <v>2.8261524271207898</v>
      </c>
      <c r="BG268">
        <v>3.0539415161126602</v>
      </c>
      <c r="BH268">
        <v>3.35055571386025</v>
      </c>
      <c r="BI268">
        <v>3.8559028791987</v>
      </c>
      <c r="BJ268">
        <v>4.16286420822144</v>
      </c>
      <c r="BK268">
        <v>4.4476289749145499</v>
      </c>
      <c r="BL268" s="9">
        <v>4.8278527259826696</v>
      </c>
      <c r="BM268" s="9">
        <v>5.5291075706481898</v>
      </c>
      <c r="BN268" s="9">
        <v>6.4412870407104501</v>
      </c>
      <c r="BO268" s="9">
        <v>6.3828240270849603</v>
      </c>
      <c r="BP268" s="9">
        <v>6.59175278849996</v>
      </c>
      <c r="BQ268">
        <v>7.3589907661415799</v>
      </c>
      <c r="BR268">
        <v>7.5613926821256499</v>
      </c>
    </row>
    <row r="269" spans="1:70" x14ac:dyDescent="0.3">
      <c r="A269" t="s">
        <v>615</v>
      </c>
      <c r="B269" t="s">
        <v>616</v>
      </c>
      <c r="C269" t="s">
        <v>95</v>
      </c>
      <c r="D269" t="s">
        <v>96</v>
      </c>
      <c r="AI269">
        <v>2.9790053149155799E-4</v>
      </c>
      <c r="AJ269">
        <v>2.6862975499632701E-4</v>
      </c>
      <c r="AK269">
        <v>2.25533615817254E-4</v>
      </c>
      <c r="AL269">
        <v>2.1195964841911599E-4</v>
      </c>
      <c r="AM269">
        <v>1.9944285485351201E-4</v>
      </c>
      <c r="AN269">
        <v>2.0128383949215699E-4</v>
      </c>
      <c r="AO269">
        <v>2.1542063864434199E-4</v>
      </c>
      <c r="AP269">
        <v>2.0567406297061899E-4</v>
      </c>
      <c r="AQ269">
        <v>1.48373384483996E-4</v>
      </c>
      <c r="AR269">
        <v>1.58016722811415E-4</v>
      </c>
      <c r="AS269">
        <v>1.5548418097698601E-4</v>
      </c>
      <c r="AT269">
        <v>1.5186203947287601E-4</v>
      </c>
      <c r="AU269">
        <v>1.5359472614066499E-4</v>
      </c>
      <c r="AV269">
        <v>1.6387979702653499E-4</v>
      </c>
      <c r="AW269">
        <v>1.71734068195577E-4</v>
      </c>
      <c r="AX269">
        <v>1.7507113262982499E-4</v>
      </c>
      <c r="AY269">
        <v>1.6640635563286901E-4</v>
      </c>
      <c r="AZ269">
        <v>1.63467442225164E-4</v>
      </c>
      <c r="BA269">
        <v>1.6253994858640301E-4</v>
      </c>
      <c r="BB269">
        <v>2.01404909826088E-4</v>
      </c>
      <c r="BC269">
        <v>2.0714040397985101E-4</v>
      </c>
      <c r="BD269">
        <v>2.0813415050506599E-4</v>
      </c>
      <c r="BE269">
        <v>2.18106168123571E-4</v>
      </c>
      <c r="BF269">
        <v>2.20143974755497E-4</v>
      </c>
      <c r="BG269">
        <v>2.1495872485191201E-4</v>
      </c>
      <c r="BH269">
        <v>2.0953594250442599E-4</v>
      </c>
      <c r="BI269">
        <v>2.01289636460245E-4</v>
      </c>
      <c r="BJ269">
        <v>2.4568482887744902E-4</v>
      </c>
      <c r="BK269">
        <v>7.0908348941802998E-4</v>
      </c>
      <c r="BL269" s="9">
        <v>2.0393092938065498E-3</v>
      </c>
      <c r="BM269" s="9">
        <v>1.2645161247611E-2</v>
      </c>
      <c r="BN269" s="9">
        <v>2.4363422879934302E-2</v>
      </c>
      <c r="BO269" s="9">
        <v>8.5172884203332702E-2</v>
      </c>
      <c r="BP269" s="9">
        <v>0.71331295499453595</v>
      </c>
      <c r="BQ269">
        <v>8.3351544446941492</v>
      </c>
      <c r="BR269">
        <v>14.8477864567247</v>
      </c>
    </row>
  </sheetData>
  <pageMargins left="0.7" right="0.7" top="0.75" bottom="0.75" header="0.3" footer="0.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GERD as % GDP and PCT per GDPbn</vt:lpstr>
      <vt:lpstr>Invention Disclosures</vt:lpstr>
      <vt:lpstr>Patent Applications</vt:lpstr>
      <vt:lpstr>LOAs</vt:lpstr>
      <vt:lpstr>Spin-off Companies</vt:lpstr>
      <vt:lpstr>Benchmarking Data</vt:lpstr>
      <vt:lpstr>PPP</vt:lpstr>
    </vt:vector>
  </TitlesOfParts>
  <Company>University of Cape Town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Bailey</dc:creator>
  <cp:lastModifiedBy>Andrew Bailey</cp:lastModifiedBy>
  <dcterms:created xsi:type="dcterms:W3CDTF">2026-07-12T08:49:15Z</dcterms:created>
  <dcterms:modified xsi:type="dcterms:W3CDTF">2026-07-19T21:38:10Z</dcterms:modified>
</cp:coreProperties>
</file>